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40" windowHeight="5775" tabRatio="790" activeTab="3"/>
  </bookViews>
  <sheets>
    <sheet name="C1" sheetId="1" r:id="rId1"/>
    <sheet name="C2" sheetId="2" r:id="rId2"/>
    <sheet name="C3" sheetId="3" r:id="rId3"/>
    <sheet name="C4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<sst xmlns="http://schemas.openxmlformats.org/spreadsheetml/2006/main" count="766" uniqueCount="65">
  <si>
    <t>P(Kn) =</t>
  </si>
  <si>
    <t>Mx1(Kn-m)=</t>
  </si>
  <si>
    <t>eo1x(m)=</t>
  </si>
  <si>
    <t xml:space="preserve"> Mx1/ p=</t>
  </si>
  <si>
    <t>Mx2(Kn-m)=</t>
  </si>
  <si>
    <t>eo2x(m)=</t>
  </si>
  <si>
    <t>My1(Kn-m)=</t>
  </si>
  <si>
    <t>eo1y(m)=</t>
  </si>
  <si>
    <t xml:space="preserve"> My1/ p=</t>
  </si>
  <si>
    <t>My2(Kn-m)=</t>
  </si>
  <si>
    <t>eo2y(m)=</t>
  </si>
  <si>
    <t>ea(m)&gt;=</t>
  </si>
  <si>
    <t>Le/200=</t>
  </si>
  <si>
    <t>0.6*eo2x-.4*eo1x=</t>
  </si>
  <si>
    <t>0.4*e02x=</t>
  </si>
  <si>
    <t>extot(m)=</t>
  </si>
  <si>
    <t>ea+ex=</t>
  </si>
  <si>
    <t>0.6*eo2y-.4*eo1y=</t>
  </si>
  <si>
    <t>0.4*e02y=</t>
  </si>
  <si>
    <t>eytot(m)=</t>
  </si>
  <si>
    <t>ea+ey=</t>
  </si>
  <si>
    <t>Msdx=</t>
  </si>
  <si>
    <t>b(m)=</t>
  </si>
  <si>
    <t>Msdy=</t>
  </si>
  <si>
    <t>h(m)=</t>
  </si>
  <si>
    <t>Nsd=</t>
  </si>
  <si>
    <t>REINFORCEMENT CALCULATION:</t>
  </si>
  <si>
    <t>νsd=</t>
  </si>
  <si>
    <t>Take νsd=</t>
  </si>
  <si>
    <t>µsdx=</t>
  </si>
  <si>
    <t>µsdy=</t>
  </si>
  <si>
    <t>ω=</t>
  </si>
  <si>
    <t>EBCS 2-1995 :PART 2</t>
  </si>
  <si>
    <t>ω*Acfcd/fyd=</t>
  </si>
  <si>
    <t>Asmin(mm2) =</t>
  </si>
  <si>
    <t>0.008*Ac=</t>
  </si>
  <si>
    <t>My2/ p=</t>
  </si>
  <si>
    <t xml:space="preserve"> Mx2/ p=</t>
  </si>
  <si>
    <t>Cover Ratio : 0.1</t>
  </si>
  <si>
    <t xml:space="preserve">   Astot(mm2) =</t>
  </si>
  <si>
    <t xml:space="preserve"> Biaxial Chart No 17</t>
  </si>
  <si>
    <r>
      <t>ex(m)=max</t>
    </r>
    <r>
      <rPr>
        <b/>
        <sz val="20"/>
        <rFont val="Times"/>
        <family val="1"/>
      </rPr>
      <t>{</t>
    </r>
  </si>
  <si>
    <r>
      <t>ey(m)=max</t>
    </r>
    <r>
      <rPr>
        <b/>
        <sz val="20"/>
        <rFont val="Times"/>
        <family val="1"/>
      </rPr>
      <t>{</t>
    </r>
  </si>
  <si>
    <t>col 1 (3.06 - 6.12m)</t>
  </si>
  <si>
    <t>col 1 (0.00 - 3.06m)</t>
  </si>
  <si>
    <t>Provide :4Ф14</t>
  </si>
  <si>
    <t>Provide :4Ф16</t>
  </si>
  <si>
    <t>Provide : 4Ф16</t>
  </si>
  <si>
    <t>Provide : 4Ф14</t>
  </si>
  <si>
    <t xml:space="preserve"> </t>
  </si>
  <si>
    <t>col 1 (-2.00 - 0.00m)</t>
  </si>
  <si>
    <t>col 4 (-2.00 - 0.00m)</t>
  </si>
  <si>
    <t>col 4 (0.00 - 1.53m)</t>
  </si>
  <si>
    <t>col 4 (1.53 - 3.06m)</t>
  </si>
  <si>
    <t>col 4 (3.06 - 6.12m)</t>
  </si>
  <si>
    <t>col 1 (6.12 - 9.18m)</t>
  </si>
  <si>
    <t>col 2 (-2.00 - 0.00m)</t>
  </si>
  <si>
    <t>col 2 (0.00 - 1.53m)</t>
  </si>
  <si>
    <t>col 2 (1.53 - 3.06m)</t>
  </si>
  <si>
    <t>col 2 (3.06 - 4.59m)</t>
  </si>
  <si>
    <t>col 2 (4.59 - 6.12m)</t>
  </si>
  <si>
    <t>col 2 (6.12 - 9.18m)</t>
  </si>
  <si>
    <t>col 3 (-2.00 - 0.00m)</t>
  </si>
  <si>
    <t>col 3 (0.00 - 3.06m)</t>
  </si>
  <si>
    <t>col 3 (3.06 - 6.12m)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</si>
</sst>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409]h:mm:ss\ AM/PM"/>
    <numFmt numFmtId="174" formatCode="0000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0.00000000"/>
    <numFmt numFmtId="181" formatCode="0.000000000"/>
    <numFmt numFmtId="182" formatCode="#,##0.00;[Red]#,##0.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"/>
      <family val="1"/>
    </font>
    <font>
      <b/>
      <sz val="8"/>
      <name val="Times"/>
      <family val="1"/>
    </font>
    <font>
      <sz val="8"/>
      <name val="Times"/>
      <family val="1"/>
    </font>
    <font>
      <b/>
      <sz val="20"/>
      <name val="Times"/>
      <family val="1"/>
    </font>
    <font>
      <b/>
      <sz val="10"/>
      <name val="Times"/>
      <family val="1"/>
    </font>
    <font>
      <b/>
      <sz val="9"/>
      <name val="Times"/>
      <family val="1"/>
    </font>
    <font>
      <sz val="14"/>
      <name val="Times"/>
      <family val="1"/>
    </font>
    <font>
      <b/>
      <sz val="14"/>
      <name val="Times"/>
      <family val="1"/>
    </font>
    <font>
      <b/>
      <sz val="8"/>
      <name val="Tahoma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47">
      <selection activeCell="A35" sqref="A35:L62"/>
    </sheetView>
  </sheetViews>
  <sheetFormatPr defaultColWidth="9.140625" defaultRowHeight="12.75"/>
  <cols>
    <col min="1" max="1" width="5.7109375" style="0" customWidth="1"/>
    <col min="4" max="4" width="10.7109375" style="0" customWidth="1"/>
    <col min="7" max="7" width="5.7109375" style="0" customWidth="1"/>
    <col min="10" max="10" width="10.7109375" style="0" customWidth="1"/>
  </cols>
  <sheetData>
    <row r="2" spans="1:12" s="21" customFormat="1" ht="18">
      <c r="A2" s="18"/>
      <c r="B2" s="22" t="s">
        <v>50</v>
      </c>
      <c r="C2" s="22"/>
      <c r="D2" s="22"/>
      <c r="E2" s="20"/>
      <c r="F2" s="20"/>
      <c r="G2" s="18"/>
      <c r="H2" s="22" t="s">
        <v>44</v>
      </c>
      <c r="I2" s="22"/>
      <c r="J2" s="22"/>
      <c r="K2" s="20"/>
      <c r="L2" s="20"/>
    </row>
    <row r="3" spans="1:12" ht="12.75">
      <c r="A3" s="5"/>
      <c r="B3" s="6" t="s">
        <v>0</v>
      </c>
      <c r="C3" s="7">
        <v>601.32</v>
      </c>
      <c r="D3" s="8"/>
      <c r="E3" s="8"/>
      <c r="F3" s="8"/>
      <c r="G3" s="5"/>
      <c r="H3" s="6" t="s">
        <v>0</v>
      </c>
      <c r="I3" s="7">
        <v>601.32</v>
      </c>
      <c r="J3" s="8"/>
      <c r="K3" s="8"/>
      <c r="L3" s="8"/>
    </row>
    <row r="4" spans="1:12" ht="12.75">
      <c r="A4" s="5"/>
      <c r="B4" s="6" t="s">
        <v>1</v>
      </c>
      <c r="C4" s="7">
        <v>5.5</v>
      </c>
      <c r="D4" s="9" t="s">
        <v>2</v>
      </c>
      <c r="E4" s="9" t="s">
        <v>8</v>
      </c>
      <c r="F4" s="10">
        <f>C6/C3</f>
        <v>0.008797312578992881</v>
      </c>
      <c r="G4" s="5"/>
      <c r="H4" s="6" t="s">
        <v>1</v>
      </c>
      <c r="I4" s="7">
        <v>5.5</v>
      </c>
      <c r="J4" s="9" t="s">
        <v>2</v>
      </c>
      <c r="K4" s="9" t="s">
        <v>8</v>
      </c>
      <c r="L4" s="10">
        <f>I6/I3</f>
        <v>0.008797312578992881</v>
      </c>
    </row>
    <row r="5" spans="1:12" ht="12.75">
      <c r="A5" s="5"/>
      <c r="B5" s="6" t="s">
        <v>4</v>
      </c>
      <c r="C5" s="7">
        <v>11.36</v>
      </c>
      <c r="D5" s="9" t="s">
        <v>5</v>
      </c>
      <c r="E5" s="9" t="s">
        <v>36</v>
      </c>
      <c r="F5" s="10">
        <f>C7/C3</f>
        <v>0.018076897492183858</v>
      </c>
      <c r="G5" s="5"/>
      <c r="H5" s="6" t="s">
        <v>4</v>
      </c>
      <c r="I5" s="7">
        <v>11.36</v>
      </c>
      <c r="J5" s="9" t="s">
        <v>5</v>
      </c>
      <c r="K5" s="9" t="s">
        <v>36</v>
      </c>
      <c r="L5" s="10">
        <f>I7/I3</f>
        <v>0.018076897492183858</v>
      </c>
    </row>
    <row r="6" spans="1:12" ht="12.75">
      <c r="A6" s="5"/>
      <c r="B6" s="6" t="s">
        <v>6</v>
      </c>
      <c r="C6" s="7">
        <v>5.29</v>
      </c>
      <c r="D6" s="9" t="s">
        <v>7</v>
      </c>
      <c r="E6" s="9" t="s">
        <v>3</v>
      </c>
      <c r="F6" s="10">
        <f>C4/C3</f>
        <v>0.009146544269274262</v>
      </c>
      <c r="G6" s="5"/>
      <c r="H6" s="6" t="s">
        <v>6</v>
      </c>
      <c r="I6" s="7">
        <v>5.29</v>
      </c>
      <c r="J6" s="9" t="s">
        <v>7</v>
      </c>
      <c r="K6" s="9" t="s">
        <v>3</v>
      </c>
      <c r="L6" s="10">
        <f>I4/I3</f>
        <v>0.009146544269274262</v>
      </c>
    </row>
    <row r="7" spans="1:12" ht="12.75">
      <c r="A7" s="5"/>
      <c r="B7" s="6" t="s">
        <v>9</v>
      </c>
      <c r="C7" s="7">
        <v>10.87</v>
      </c>
      <c r="D7" s="9" t="s">
        <v>10</v>
      </c>
      <c r="E7" s="9" t="s">
        <v>37</v>
      </c>
      <c r="F7" s="10">
        <f>C5/C3</f>
        <v>0.018891771436173748</v>
      </c>
      <c r="G7" s="5"/>
      <c r="H7" s="6" t="s">
        <v>9</v>
      </c>
      <c r="I7" s="7">
        <v>10.87</v>
      </c>
      <c r="J7" s="9" t="s">
        <v>10</v>
      </c>
      <c r="K7" s="9" t="s">
        <v>37</v>
      </c>
      <c r="L7" s="10">
        <f>I5/I3</f>
        <v>0.018891771436173748</v>
      </c>
    </row>
    <row r="8" spans="1:12" ht="12.75">
      <c r="A8" s="5"/>
      <c r="B8" s="6" t="s">
        <v>11</v>
      </c>
      <c r="C8" s="8" t="s">
        <v>12</v>
      </c>
      <c r="D8" s="11">
        <v>0.02</v>
      </c>
      <c r="E8" s="8"/>
      <c r="F8" s="12"/>
      <c r="G8" s="5"/>
      <c r="H8" s="6" t="s">
        <v>11</v>
      </c>
      <c r="I8" s="8" t="s">
        <v>12</v>
      </c>
      <c r="J8" s="11">
        <v>0.02</v>
      </c>
      <c r="K8" s="8"/>
      <c r="L8" s="12"/>
    </row>
    <row r="9" spans="1:12" ht="25.5">
      <c r="A9" s="5"/>
      <c r="B9" s="13" t="s">
        <v>41</v>
      </c>
      <c r="C9" s="8" t="s">
        <v>13</v>
      </c>
      <c r="D9" s="8"/>
      <c r="E9" s="10">
        <f>0.6*F5-0.4*F4</f>
        <v>0.007327213463713161</v>
      </c>
      <c r="F9" s="8"/>
      <c r="G9" s="5"/>
      <c r="H9" s="13" t="s">
        <v>41</v>
      </c>
      <c r="I9" s="8" t="s">
        <v>13</v>
      </c>
      <c r="J9" s="8"/>
      <c r="K9" s="10">
        <f>0.6*L5-0.4*L4</f>
        <v>0.007327213463713161</v>
      </c>
      <c r="L9" s="8"/>
    </row>
    <row r="10" spans="1:12" ht="12.75">
      <c r="A10" s="5"/>
      <c r="B10" s="13"/>
      <c r="C10" s="8" t="s">
        <v>14</v>
      </c>
      <c r="D10" s="8"/>
      <c r="E10" s="10">
        <f>0.4*F5</f>
        <v>0.007230758996873543</v>
      </c>
      <c r="F10" s="11"/>
      <c r="G10" s="5"/>
      <c r="H10" s="13"/>
      <c r="I10" s="8" t="s">
        <v>14</v>
      </c>
      <c r="J10" s="8"/>
      <c r="K10" s="10">
        <f>0.4*L5</f>
        <v>0.007230758996873543</v>
      </c>
      <c r="L10" s="11"/>
    </row>
    <row r="11" spans="1:12" ht="12.75">
      <c r="A11" s="5"/>
      <c r="B11" s="14" t="s">
        <v>15</v>
      </c>
      <c r="C11" s="8" t="s">
        <v>16</v>
      </c>
      <c r="D11" s="15">
        <f>D8+E9</f>
        <v>0.02732721346371316</v>
      </c>
      <c r="E11" s="9"/>
      <c r="F11" s="8"/>
      <c r="G11" s="5"/>
      <c r="H11" s="14" t="s">
        <v>15</v>
      </c>
      <c r="I11" s="8" t="s">
        <v>16</v>
      </c>
      <c r="J11" s="15">
        <f>J8+K9</f>
        <v>0.02732721346371316</v>
      </c>
      <c r="K11" s="9"/>
      <c r="L11" s="8"/>
    </row>
    <row r="12" spans="1:12" ht="25.5">
      <c r="A12" s="5"/>
      <c r="B12" s="13" t="s">
        <v>42</v>
      </c>
      <c r="C12" s="8" t="s">
        <v>17</v>
      </c>
      <c r="D12" s="8"/>
      <c r="E12" s="10">
        <f>0.6*F7-0.4*F6</f>
        <v>0.007676445153994543</v>
      </c>
      <c r="F12" s="8"/>
      <c r="G12" s="5"/>
      <c r="H12" s="13" t="s">
        <v>42</v>
      </c>
      <c r="I12" s="8" t="s">
        <v>17</v>
      </c>
      <c r="J12" s="8"/>
      <c r="K12" s="10">
        <f>0.6*L7-0.4*L6</f>
        <v>0.007676445153994543</v>
      </c>
      <c r="L12" s="8"/>
    </row>
    <row r="13" spans="1:12" ht="12.75">
      <c r="A13" s="5"/>
      <c r="B13" s="13"/>
      <c r="C13" s="8" t="s">
        <v>18</v>
      </c>
      <c r="D13" s="8"/>
      <c r="E13" s="10">
        <f>0.4*F7</f>
        <v>0.007556708574469499</v>
      </c>
      <c r="F13" s="8"/>
      <c r="G13" s="5"/>
      <c r="H13" s="13"/>
      <c r="I13" s="8" t="s">
        <v>18</v>
      </c>
      <c r="J13" s="8"/>
      <c r="K13" s="10">
        <f>0.4*L7</f>
        <v>0.007556708574469499</v>
      </c>
      <c r="L13" s="8"/>
    </row>
    <row r="14" spans="1:12" ht="12.75">
      <c r="A14" s="5"/>
      <c r="B14" s="14" t="s">
        <v>19</v>
      </c>
      <c r="C14" s="8" t="s">
        <v>20</v>
      </c>
      <c r="D14" s="16">
        <f>D8+E12</f>
        <v>0.027676445153994544</v>
      </c>
      <c r="E14" s="10"/>
      <c r="F14" s="8"/>
      <c r="G14" s="5"/>
      <c r="H14" s="14" t="s">
        <v>19</v>
      </c>
      <c r="I14" s="8" t="s">
        <v>20</v>
      </c>
      <c r="J14" s="16">
        <f>J8+K12</f>
        <v>0.027676445153994544</v>
      </c>
      <c r="K14" s="10"/>
      <c r="L14" s="8"/>
    </row>
    <row r="15" spans="1:12" ht="12.75">
      <c r="A15" s="5"/>
      <c r="B15" s="6" t="s">
        <v>21</v>
      </c>
      <c r="C15" s="1">
        <f>C3*D14</f>
        <v>16.642400000000002</v>
      </c>
      <c r="D15" s="6" t="s">
        <v>22</v>
      </c>
      <c r="E15" s="1">
        <v>0.3</v>
      </c>
      <c r="F15" s="8"/>
      <c r="G15" s="5"/>
      <c r="H15" s="6" t="s">
        <v>21</v>
      </c>
      <c r="I15" s="1">
        <f>I3*J14</f>
        <v>16.642400000000002</v>
      </c>
      <c r="J15" s="6" t="s">
        <v>22</v>
      </c>
      <c r="K15" s="1">
        <v>0.3</v>
      </c>
      <c r="L15" s="8"/>
    </row>
    <row r="16" spans="1:12" ht="12.75">
      <c r="A16" s="5"/>
      <c r="B16" s="6" t="s">
        <v>23</v>
      </c>
      <c r="C16" s="1">
        <f>C3*D11</f>
        <v>16.432399999999998</v>
      </c>
      <c r="D16" s="6" t="s">
        <v>24</v>
      </c>
      <c r="E16" s="1">
        <v>0.3</v>
      </c>
      <c r="F16" s="12"/>
      <c r="G16" s="5"/>
      <c r="H16" s="6" t="s">
        <v>23</v>
      </c>
      <c r="I16" s="1">
        <f>I3*J11</f>
        <v>16.432399999999998</v>
      </c>
      <c r="J16" s="6" t="s">
        <v>24</v>
      </c>
      <c r="K16" s="1">
        <v>0.3</v>
      </c>
      <c r="L16" s="12"/>
    </row>
    <row r="17" spans="1:12" ht="12.75">
      <c r="A17" s="5"/>
      <c r="B17" s="6" t="s">
        <v>25</v>
      </c>
      <c r="C17" s="7">
        <f>C3</f>
        <v>601.32</v>
      </c>
      <c r="D17" s="2"/>
      <c r="E17" s="2"/>
      <c r="F17" s="8"/>
      <c r="G17" s="5"/>
      <c r="H17" s="6" t="s">
        <v>25</v>
      </c>
      <c r="I17" s="7">
        <f>I3</f>
        <v>601.32</v>
      </c>
      <c r="J17" s="2"/>
      <c r="K17" s="2"/>
      <c r="L17" s="8"/>
    </row>
    <row r="18" spans="1:12" ht="12.75">
      <c r="A18" s="5"/>
      <c r="B18" s="23" t="s">
        <v>26</v>
      </c>
      <c r="C18" s="23"/>
      <c r="D18" s="23"/>
      <c r="E18" s="13"/>
      <c r="F18" s="8"/>
      <c r="G18" s="5"/>
      <c r="H18" s="23" t="s">
        <v>26</v>
      </c>
      <c r="I18" s="23"/>
      <c r="J18" s="23"/>
      <c r="K18" s="13"/>
      <c r="L18" s="8"/>
    </row>
    <row r="19" spans="1:12" ht="12.75">
      <c r="A19" s="5"/>
      <c r="B19" s="7" t="s">
        <v>38</v>
      </c>
      <c r="C19" s="7"/>
      <c r="D19" s="12"/>
      <c r="E19" s="13"/>
      <c r="F19" s="8"/>
      <c r="G19" s="5"/>
      <c r="H19" s="7" t="s">
        <v>38</v>
      </c>
      <c r="I19" s="7"/>
      <c r="J19" s="12"/>
      <c r="K19" s="13"/>
      <c r="L19" s="8"/>
    </row>
    <row r="20" spans="1:12" ht="12.75">
      <c r="A20" s="5"/>
      <c r="B20" s="3" t="s">
        <v>27</v>
      </c>
      <c r="C20" s="1">
        <f>(C3)/(11.33*1000*E15*E16)</f>
        <v>0.5897028537805238</v>
      </c>
      <c r="D20" s="3" t="s">
        <v>28</v>
      </c>
      <c r="E20" s="7">
        <v>0.6</v>
      </c>
      <c r="F20" s="5"/>
      <c r="G20" s="5"/>
      <c r="H20" s="3" t="s">
        <v>27</v>
      </c>
      <c r="I20" s="1">
        <f>(I3)/(11.33*1000*K15*K16)</f>
        <v>0.5897028537805238</v>
      </c>
      <c r="J20" s="3" t="s">
        <v>28</v>
      </c>
      <c r="K20" s="7">
        <v>0.6</v>
      </c>
      <c r="L20" s="5"/>
    </row>
    <row r="21" spans="1:12" ht="12.75">
      <c r="A21" s="5"/>
      <c r="B21" s="3" t="s">
        <v>29</v>
      </c>
      <c r="C21" s="1">
        <f>(C15)/(11.33*1000*E15*E16*E16)</f>
        <v>0.054402928966035775</v>
      </c>
      <c r="D21" s="8"/>
      <c r="E21" s="8"/>
      <c r="F21" s="8"/>
      <c r="G21" s="5"/>
      <c r="H21" s="3" t="s">
        <v>29</v>
      </c>
      <c r="I21" s="1">
        <f>(I15)/(11.33*1000*K15*K16*K16)</f>
        <v>0.054402928966035775</v>
      </c>
      <c r="J21" s="8"/>
      <c r="K21" s="8"/>
      <c r="L21" s="8"/>
    </row>
    <row r="22" spans="1:12" ht="12.75">
      <c r="A22" s="5"/>
      <c r="B22" s="3" t="s">
        <v>30</v>
      </c>
      <c r="C22" s="1">
        <f>C16/(E15*E15*E16*11.33*1000)</f>
        <v>0.053716452551404</v>
      </c>
      <c r="D22" s="12"/>
      <c r="E22" s="2"/>
      <c r="F22" s="8"/>
      <c r="G22" s="5"/>
      <c r="H22" s="3" t="s">
        <v>30</v>
      </c>
      <c r="I22" s="1">
        <f>I16/(K15*K15*K16*11.33*1000)</f>
        <v>0.053716452551404</v>
      </c>
      <c r="J22" s="12"/>
      <c r="K22" s="2"/>
      <c r="L22" s="8"/>
    </row>
    <row r="23" spans="1:12" ht="12.75">
      <c r="A23" s="5"/>
      <c r="B23" s="6" t="s">
        <v>31</v>
      </c>
      <c r="C23" s="7">
        <v>0</v>
      </c>
      <c r="D23" s="4" t="s">
        <v>32</v>
      </c>
      <c r="E23" s="4"/>
      <c r="F23" s="4"/>
      <c r="G23" s="5"/>
      <c r="H23" s="6" t="s">
        <v>31</v>
      </c>
      <c r="I23" s="7">
        <v>0</v>
      </c>
      <c r="J23" s="4" t="s">
        <v>32</v>
      </c>
      <c r="K23" s="4"/>
      <c r="L23" s="4"/>
    </row>
    <row r="24" spans="1:12" ht="12.75">
      <c r="A24" s="5"/>
      <c r="B24" s="8"/>
      <c r="C24" s="24" t="s">
        <v>40</v>
      </c>
      <c r="D24" s="24"/>
      <c r="E24" s="4"/>
      <c r="F24" s="4"/>
      <c r="G24" s="5"/>
      <c r="H24" s="8"/>
      <c r="I24" s="24" t="s">
        <v>40</v>
      </c>
      <c r="J24" s="24"/>
      <c r="K24" s="4"/>
      <c r="L24" s="4"/>
    </row>
    <row r="25" spans="1:12" ht="12.75">
      <c r="A25" s="5"/>
      <c r="B25" s="12"/>
      <c r="C25" s="9" t="s">
        <v>39</v>
      </c>
      <c r="D25" s="9" t="s">
        <v>33</v>
      </c>
      <c r="E25" s="7">
        <f>C23*E15*E16*11.33*1000*1000/260.87</f>
        <v>0</v>
      </c>
      <c r="F25" s="12"/>
      <c r="G25" s="5"/>
      <c r="H25" s="12"/>
      <c r="I25" s="9" t="s">
        <v>39</v>
      </c>
      <c r="J25" s="9" t="s">
        <v>33</v>
      </c>
      <c r="K25" s="7">
        <f>I23*K15*K16*11.33*1000*1000/260.87</f>
        <v>0</v>
      </c>
      <c r="L25" s="12"/>
    </row>
    <row r="26" spans="1:12" ht="12.75">
      <c r="A26" s="5"/>
      <c r="B26" s="12"/>
      <c r="C26" s="9" t="s">
        <v>34</v>
      </c>
      <c r="D26" s="9" t="s">
        <v>35</v>
      </c>
      <c r="E26" s="17">
        <f>0.008*E15*E16*1000*1000</f>
        <v>720</v>
      </c>
      <c r="F26" s="12"/>
      <c r="G26" s="5"/>
      <c r="H26" s="12"/>
      <c r="I26" s="9" t="s">
        <v>34</v>
      </c>
      <c r="J26" s="9" t="s">
        <v>35</v>
      </c>
      <c r="K26" s="17">
        <f>0.008*K15*K16*1000*1000</f>
        <v>720</v>
      </c>
      <c r="L26" s="12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>
      <c r="A28" s="18"/>
      <c r="B28" s="22" t="s">
        <v>46</v>
      </c>
      <c r="C28" s="22"/>
      <c r="D28" s="22"/>
      <c r="E28" s="19"/>
      <c r="F28" s="19"/>
      <c r="G28" s="18"/>
      <c r="H28" s="22" t="s">
        <v>46</v>
      </c>
      <c r="I28" s="22"/>
      <c r="J28" s="22"/>
      <c r="K28" s="19"/>
      <c r="L28" s="19"/>
    </row>
    <row r="36" spans="1:12" s="21" customFormat="1" ht="18">
      <c r="A36" s="18"/>
      <c r="B36" s="22" t="s">
        <v>43</v>
      </c>
      <c r="C36" s="22"/>
      <c r="D36" s="22"/>
      <c r="E36" s="20"/>
      <c r="F36" s="20"/>
      <c r="G36" s="18"/>
      <c r="H36" s="22" t="s">
        <v>55</v>
      </c>
      <c r="I36" s="22"/>
      <c r="J36" s="22"/>
      <c r="K36" s="20"/>
      <c r="L36" s="20"/>
    </row>
    <row r="37" spans="1:12" ht="12.75">
      <c r="A37" s="5"/>
      <c r="B37" s="6" t="s">
        <v>0</v>
      </c>
      <c r="C37" s="7">
        <v>301.75</v>
      </c>
      <c r="D37" s="8"/>
      <c r="E37" s="8"/>
      <c r="F37" s="8"/>
      <c r="G37" s="5"/>
      <c r="H37" s="6" t="s">
        <v>0</v>
      </c>
      <c r="I37" s="7">
        <v>301.75</v>
      </c>
      <c r="J37" s="8"/>
      <c r="K37" s="8"/>
      <c r="L37" s="8"/>
    </row>
    <row r="38" spans="1:12" ht="12.75">
      <c r="A38" s="5"/>
      <c r="B38" s="6" t="s">
        <v>1</v>
      </c>
      <c r="C38" s="7">
        <v>27.08</v>
      </c>
      <c r="D38" s="9" t="s">
        <v>2</v>
      </c>
      <c r="E38" s="9" t="s">
        <v>8</v>
      </c>
      <c r="F38" s="10">
        <f>C40/C37</f>
        <v>0.0029494614747307374</v>
      </c>
      <c r="G38" s="5"/>
      <c r="H38" s="6" t="s">
        <v>1</v>
      </c>
      <c r="I38" s="7">
        <v>27.08</v>
      </c>
      <c r="J38" s="9" t="s">
        <v>2</v>
      </c>
      <c r="K38" s="9" t="s">
        <v>8</v>
      </c>
      <c r="L38" s="10">
        <f>I40/I37</f>
        <v>0.0029494614747307374</v>
      </c>
    </row>
    <row r="39" spans="1:12" ht="12.75">
      <c r="A39" s="5"/>
      <c r="B39" s="6" t="s">
        <v>4</v>
      </c>
      <c r="C39" s="7">
        <v>30.1</v>
      </c>
      <c r="D39" s="9" t="s">
        <v>5</v>
      </c>
      <c r="E39" s="9" t="s">
        <v>36</v>
      </c>
      <c r="F39" s="10">
        <f>C41/C37</f>
        <v>0.0027506213753106874</v>
      </c>
      <c r="G39" s="5"/>
      <c r="H39" s="6" t="s">
        <v>4</v>
      </c>
      <c r="I39" s="7">
        <v>30.1</v>
      </c>
      <c r="J39" s="9" t="s">
        <v>5</v>
      </c>
      <c r="K39" s="9" t="s">
        <v>36</v>
      </c>
      <c r="L39" s="10">
        <f>I41/I37</f>
        <v>0.0027506213753106874</v>
      </c>
    </row>
    <row r="40" spans="1:12" ht="12.75">
      <c r="A40" s="5"/>
      <c r="B40" s="6" t="s">
        <v>6</v>
      </c>
      <c r="C40" s="7">
        <v>0.89</v>
      </c>
      <c r="D40" s="9" t="s">
        <v>7</v>
      </c>
      <c r="E40" s="9" t="s">
        <v>3</v>
      </c>
      <c r="F40" s="10">
        <f>C38/C37</f>
        <v>0.08974316487158243</v>
      </c>
      <c r="G40" s="5"/>
      <c r="H40" s="6" t="s">
        <v>6</v>
      </c>
      <c r="I40" s="7">
        <v>0.89</v>
      </c>
      <c r="J40" s="9" t="s">
        <v>7</v>
      </c>
      <c r="K40" s="9" t="s">
        <v>3</v>
      </c>
      <c r="L40" s="10">
        <f>I38/I37</f>
        <v>0.08974316487158243</v>
      </c>
    </row>
    <row r="41" spans="1:12" ht="12.75">
      <c r="A41" s="5"/>
      <c r="B41" s="6" t="s">
        <v>9</v>
      </c>
      <c r="C41" s="7">
        <v>0.83</v>
      </c>
      <c r="D41" s="9" t="s">
        <v>10</v>
      </c>
      <c r="E41" s="9" t="s">
        <v>37</v>
      </c>
      <c r="F41" s="10">
        <f>C39/C37</f>
        <v>0.09975144987572494</v>
      </c>
      <c r="G41" s="5"/>
      <c r="H41" s="6" t="s">
        <v>9</v>
      </c>
      <c r="I41" s="7">
        <v>0.83</v>
      </c>
      <c r="J41" s="9" t="s">
        <v>10</v>
      </c>
      <c r="K41" s="9" t="s">
        <v>37</v>
      </c>
      <c r="L41" s="10">
        <f>I39/I37</f>
        <v>0.09975144987572494</v>
      </c>
    </row>
    <row r="42" spans="1:12" ht="12.75">
      <c r="A42" s="5"/>
      <c r="B42" s="6" t="s">
        <v>11</v>
      </c>
      <c r="C42" s="8" t="s">
        <v>12</v>
      </c>
      <c r="D42" s="11">
        <v>0.02</v>
      </c>
      <c r="E42" s="8"/>
      <c r="F42" s="12"/>
      <c r="G42" s="5"/>
      <c r="H42" s="6" t="s">
        <v>11</v>
      </c>
      <c r="I42" s="8" t="s">
        <v>12</v>
      </c>
      <c r="J42" s="11">
        <v>0.02</v>
      </c>
      <c r="K42" s="8"/>
      <c r="L42" s="12"/>
    </row>
    <row r="43" spans="1:12" ht="25.5">
      <c r="A43" s="5"/>
      <c r="B43" s="13" t="s">
        <v>41</v>
      </c>
      <c r="C43" s="8" t="s">
        <v>13</v>
      </c>
      <c r="D43" s="8"/>
      <c r="E43" s="10">
        <f>0.6*F39-0.4*F38</f>
        <v>0.0004705882352941174</v>
      </c>
      <c r="F43" s="8"/>
      <c r="G43" s="5"/>
      <c r="H43" s="13" t="s">
        <v>41</v>
      </c>
      <c r="I43" s="8" t="s">
        <v>13</v>
      </c>
      <c r="J43" s="8"/>
      <c r="K43" s="10">
        <f>0.6*L39-0.4*L38</f>
        <v>0.0004705882352941174</v>
      </c>
      <c r="L43" s="8"/>
    </row>
    <row r="44" spans="1:12" ht="12.75">
      <c r="A44" s="5"/>
      <c r="B44" s="13"/>
      <c r="C44" s="8" t="s">
        <v>14</v>
      </c>
      <c r="D44" s="8"/>
      <c r="E44" s="10">
        <f>0.4*F39</f>
        <v>0.001100248550124275</v>
      </c>
      <c r="F44" s="11"/>
      <c r="G44" s="5"/>
      <c r="H44" s="13"/>
      <c r="I44" s="8" t="s">
        <v>14</v>
      </c>
      <c r="J44" s="8"/>
      <c r="K44" s="10">
        <f>0.4*L39</f>
        <v>0.001100248550124275</v>
      </c>
      <c r="L44" s="11"/>
    </row>
    <row r="45" spans="1:12" ht="12.75">
      <c r="A45" s="5"/>
      <c r="B45" s="14" t="s">
        <v>15</v>
      </c>
      <c r="C45" s="8" t="s">
        <v>16</v>
      </c>
      <c r="D45" s="15">
        <f>D42+E44</f>
        <v>0.021100248550124275</v>
      </c>
      <c r="E45" s="9"/>
      <c r="F45" s="8"/>
      <c r="G45" s="5"/>
      <c r="H45" s="14" t="s">
        <v>15</v>
      </c>
      <c r="I45" s="8" t="s">
        <v>16</v>
      </c>
      <c r="J45" s="15">
        <f>J42+K44</f>
        <v>0.021100248550124275</v>
      </c>
      <c r="K45" s="9"/>
      <c r="L45" s="8"/>
    </row>
    <row r="46" spans="1:12" ht="25.5">
      <c r="A46" s="5"/>
      <c r="B46" s="13" t="s">
        <v>42</v>
      </c>
      <c r="C46" s="8" t="s">
        <v>17</v>
      </c>
      <c r="D46" s="8"/>
      <c r="E46" s="10">
        <f>0.6*F41-0.4*F40</f>
        <v>0.02395360397680199</v>
      </c>
      <c r="F46" s="8"/>
      <c r="G46" s="5"/>
      <c r="H46" s="13" t="s">
        <v>42</v>
      </c>
      <c r="I46" s="8" t="s">
        <v>17</v>
      </c>
      <c r="J46" s="8"/>
      <c r="K46" s="10">
        <f>0.6*L41-0.4*L40</f>
        <v>0.02395360397680199</v>
      </c>
      <c r="L46" s="8"/>
    </row>
    <row r="47" spans="1:12" ht="12.75">
      <c r="A47" s="5"/>
      <c r="B47" s="13"/>
      <c r="C47" s="8" t="s">
        <v>18</v>
      </c>
      <c r="D47" s="8"/>
      <c r="E47" s="10">
        <f>0.4*F41</f>
        <v>0.03990057995028998</v>
      </c>
      <c r="F47" s="8"/>
      <c r="G47" s="5"/>
      <c r="H47" s="13"/>
      <c r="I47" s="8" t="s">
        <v>18</v>
      </c>
      <c r="J47" s="8"/>
      <c r="K47" s="10">
        <f>0.4*L41</f>
        <v>0.03990057995028998</v>
      </c>
      <c r="L47" s="8"/>
    </row>
    <row r="48" spans="1:12" ht="12.75">
      <c r="A48" s="5"/>
      <c r="B48" s="14" t="s">
        <v>19</v>
      </c>
      <c r="C48" s="8" t="s">
        <v>20</v>
      </c>
      <c r="D48" s="16">
        <f>D42+E47</f>
        <v>0.05990057995028998</v>
      </c>
      <c r="E48" s="10"/>
      <c r="F48" s="8"/>
      <c r="G48" s="5"/>
      <c r="H48" s="14" t="s">
        <v>19</v>
      </c>
      <c r="I48" s="8" t="s">
        <v>20</v>
      </c>
      <c r="J48" s="16">
        <f>J42+K47</f>
        <v>0.05990057995028998</v>
      </c>
      <c r="K48" s="10"/>
      <c r="L48" s="8"/>
    </row>
    <row r="49" spans="1:12" ht="12.75">
      <c r="A49" s="5"/>
      <c r="B49" s="6" t="s">
        <v>21</v>
      </c>
      <c r="C49" s="1">
        <f>C37*D48</f>
        <v>18.075000000000003</v>
      </c>
      <c r="D49" s="6" t="s">
        <v>22</v>
      </c>
      <c r="E49" s="1">
        <v>0.3</v>
      </c>
      <c r="F49" s="8"/>
      <c r="G49" s="5"/>
      <c r="H49" s="6" t="s">
        <v>21</v>
      </c>
      <c r="I49" s="1">
        <f>I37*J48</f>
        <v>18.075000000000003</v>
      </c>
      <c r="J49" s="6" t="s">
        <v>22</v>
      </c>
      <c r="K49" s="1">
        <v>0.25</v>
      </c>
      <c r="L49" s="8"/>
    </row>
    <row r="50" spans="1:12" ht="12.75">
      <c r="A50" s="5"/>
      <c r="B50" s="6" t="s">
        <v>23</v>
      </c>
      <c r="C50" s="1">
        <f>C37*D45</f>
        <v>6.367</v>
      </c>
      <c r="D50" s="6" t="s">
        <v>24</v>
      </c>
      <c r="E50" s="1">
        <v>0.3</v>
      </c>
      <c r="F50" s="12"/>
      <c r="G50" s="5"/>
      <c r="H50" s="6" t="s">
        <v>23</v>
      </c>
      <c r="I50" s="1">
        <f>I37*J45</f>
        <v>6.367</v>
      </c>
      <c r="J50" s="6" t="s">
        <v>24</v>
      </c>
      <c r="K50" s="1">
        <v>0.25</v>
      </c>
      <c r="L50" s="12"/>
    </row>
    <row r="51" spans="1:12" ht="12.75">
      <c r="A51" s="5"/>
      <c r="B51" s="6" t="s">
        <v>25</v>
      </c>
      <c r="C51" s="7">
        <f>C37</f>
        <v>301.75</v>
      </c>
      <c r="D51" s="2"/>
      <c r="E51" s="2"/>
      <c r="F51" s="8"/>
      <c r="G51" s="5"/>
      <c r="H51" s="6" t="s">
        <v>25</v>
      </c>
      <c r="I51" s="7">
        <f>I37</f>
        <v>301.75</v>
      </c>
      <c r="J51" s="2"/>
      <c r="K51" s="2"/>
      <c r="L51" s="8"/>
    </row>
    <row r="52" spans="1:12" ht="12.75">
      <c r="A52" s="5"/>
      <c r="B52" s="23" t="s">
        <v>26</v>
      </c>
      <c r="C52" s="23"/>
      <c r="D52" s="23"/>
      <c r="E52" s="13"/>
      <c r="F52" s="8"/>
      <c r="G52" s="5"/>
      <c r="H52" s="23" t="s">
        <v>26</v>
      </c>
      <c r="I52" s="23"/>
      <c r="J52" s="23"/>
      <c r="K52" s="13"/>
      <c r="L52" s="8"/>
    </row>
    <row r="53" spans="1:12" ht="12.75">
      <c r="A53" s="5"/>
      <c r="B53" s="7" t="s">
        <v>38</v>
      </c>
      <c r="C53" s="7"/>
      <c r="D53" s="12"/>
      <c r="E53" s="13"/>
      <c r="F53" s="8"/>
      <c r="G53" s="5"/>
      <c r="H53" s="7" t="s">
        <v>38</v>
      </c>
      <c r="I53" s="7"/>
      <c r="J53" s="12"/>
      <c r="K53" s="13"/>
      <c r="L53" s="8"/>
    </row>
    <row r="54" spans="1:12" ht="12.75">
      <c r="A54" s="5"/>
      <c r="B54" s="3" t="s">
        <v>27</v>
      </c>
      <c r="C54" s="1">
        <f>(C37)/(11.33*1000*E49*E50)</f>
        <v>0.2959203687359027</v>
      </c>
      <c r="D54" s="3" t="s">
        <v>28</v>
      </c>
      <c r="E54" s="7">
        <v>0.4</v>
      </c>
      <c r="F54" s="5"/>
      <c r="G54" s="5"/>
      <c r="H54" s="3" t="s">
        <v>27</v>
      </c>
      <c r="I54" s="1">
        <f>(I37)/(11.33*1000*K49*K50)</f>
        <v>0.4261253309796999</v>
      </c>
      <c r="J54" s="3" t="s">
        <v>28</v>
      </c>
      <c r="K54" s="7">
        <v>0.4</v>
      </c>
      <c r="L54" s="5"/>
    </row>
    <row r="55" spans="1:12" ht="12.75">
      <c r="A55" s="5"/>
      <c r="B55" s="3" t="s">
        <v>29</v>
      </c>
      <c r="C55" s="1">
        <f>(C49)/(11.33*1000*E49*E50*E50)</f>
        <v>0.05908600568794745</v>
      </c>
      <c r="D55" s="8"/>
      <c r="E55" s="8"/>
      <c r="F55" s="8"/>
      <c r="G55" s="5"/>
      <c r="H55" s="3" t="s">
        <v>29</v>
      </c>
      <c r="I55" s="1">
        <f>(I49)/(11.33*1000*K49*K50*K50)</f>
        <v>0.10210061782877318</v>
      </c>
      <c r="J55" s="8"/>
      <c r="K55" s="8"/>
      <c r="L55" s="8"/>
    </row>
    <row r="56" spans="1:12" ht="12.75">
      <c r="A56" s="5"/>
      <c r="B56" s="3" t="s">
        <v>30</v>
      </c>
      <c r="C56" s="1">
        <f>C50/(E49*E49*E50*11.33*1000)</f>
        <v>0.02081331110457324</v>
      </c>
      <c r="D56" s="12"/>
      <c r="E56" s="2"/>
      <c r="F56" s="8"/>
      <c r="G56" s="5"/>
      <c r="H56" s="3" t="s">
        <v>30</v>
      </c>
      <c r="I56" s="1">
        <f>I50/(K49*K49*K50*11.33*1000)</f>
        <v>0.03596540158870256</v>
      </c>
      <c r="J56" s="12"/>
      <c r="K56" s="2"/>
      <c r="L56" s="8"/>
    </row>
    <row r="57" spans="1:12" ht="12.75">
      <c r="A57" s="5"/>
      <c r="B57" s="6" t="s">
        <v>31</v>
      </c>
      <c r="C57" s="7">
        <v>0</v>
      </c>
      <c r="D57" s="4" t="s">
        <v>32</v>
      </c>
      <c r="E57" s="4"/>
      <c r="F57" s="4"/>
      <c r="G57" s="5"/>
      <c r="H57" s="6" t="s">
        <v>31</v>
      </c>
      <c r="I57" s="7">
        <v>0</v>
      </c>
      <c r="J57" s="4" t="s">
        <v>32</v>
      </c>
      <c r="K57" s="4"/>
      <c r="L57" s="4"/>
    </row>
    <row r="58" spans="1:12" ht="12.75">
      <c r="A58" s="5"/>
      <c r="B58" s="8"/>
      <c r="C58" s="24" t="s">
        <v>40</v>
      </c>
      <c r="D58" s="24"/>
      <c r="E58" s="4"/>
      <c r="F58" s="4"/>
      <c r="G58" s="5"/>
      <c r="H58" s="8"/>
      <c r="I58" s="24" t="s">
        <v>40</v>
      </c>
      <c r="J58" s="24"/>
      <c r="K58" s="4"/>
      <c r="L58" s="4"/>
    </row>
    <row r="59" spans="1:12" ht="12.75">
      <c r="A59" s="5"/>
      <c r="B59" s="12"/>
      <c r="C59" s="9" t="s">
        <v>39</v>
      </c>
      <c r="D59" s="9" t="s">
        <v>33</v>
      </c>
      <c r="E59" s="7">
        <f>C57*E49*E50*11.33*1000*1000/260.87</f>
        <v>0</v>
      </c>
      <c r="F59" s="12"/>
      <c r="G59" s="5"/>
      <c r="H59" s="12"/>
      <c r="I59" s="9" t="s">
        <v>39</v>
      </c>
      <c r="J59" s="9" t="s">
        <v>33</v>
      </c>
      <c r="K59" s="7">
        <f>I57*K49*K50*11.33*1000*1000/260.87</f>
        <v>0</v>
      </c>
      <c r="L59" s="12"/>
    </row>
    <row r="60" spans="1:12" ht="12.75">
      <c r="A60" s="5"/>
      <c r="B60" s="12"/>
      <c r="C60" s="9" t="s">
        <v>34</v>
      </c>
      <c r="D60" s="9" t="s">
        <v>35</v>
      </c>
      <c r="E60" s="17">
        <f>0.008*E49*E50*1000*1000</f>
        <v>720</v>
      </c>
      <c r="F60" s="12"/>
      <c r="G60" s="5"/>
      <c r="H60" s="12"/>
      <c r="I60" s="9" t="s">
        <v>34</v>
      </c>
      <c r="J60" s="9" t="s">
        <v>35</v>
      </c>
      <c r="K60" s="17">
        <f>0.008*K49*K50*1000*1000</f>
        <v>500</v>
      </c>
      <c r="L60" s="12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8">
      <c r="A62" s="18"/>
      <c r="B62" s="22" t="s">
        <v>46</v>
      </c>
      <c r="C62" s="22"/>
      <c r="D62" s="22"/>
      <c r="E62" s="19"/>
      <c r="F62" s="19"/>
      <c r="G62" s="18"/>
      <c r="H62" s="22" t="s">
        <v>45</v>
      </c>
      <c r="I62" s="22"/>
      <c r="J62" s="22"/>
      <c r="K62" s="19"/>
      <c r="L62" s="19"/>
    </row>
  </sheetData>
  <mergeCells count="16">
    <mergeCell ref="B2:D2"/>
    <mergeCell ref="B18:D18"/>
    <mergeCell ref="C24:D24"/>
    <mergeCell ref="B28:D28"/>
    <mergeCell ref="H2:J2"/>
    <mergeCell ref="H18:J18"/>
    <mergeCell ref="I24:J24"/>
    <mergeCell ref="H28:J28"/>
    <mergeCell ref="B36:D36"/>
    <mergeCell ref="B52:D52"/>
    <mergeCell ref="C58:D58"/>
    <mergeCell ref="B62:D62"/>
    <mergeCell ref="H36:J36"/>
    <mergeCell ref="H52:J52"/>
    <mergeCell ref="I58:J58"/>
    <mergeCell ref="H62:J6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6"/>
  <sheetViews>
    <sheetView workbookViewId="0" topLeftCell="A71">
      <selection activeCell="A1" sqref="A1:M100"/>
    </sheetView>
  </sheetViews>
  <sheetFormatPr defaultColWidth="9.140625" defaultRowHeight="12.75"/>
  <cols>
    <col min="1" max="1" width="4.7109375" style="0" customWidth="1"/>
    <col min="4" max="4" width="10.7109375" style="0" customWidth="1"/>
    <col min="7" max="7" width="4.7109375" style="0" customWidth="1"/>
    <col min="10" max="10" width="10.7109375" style="0" customWidth="1"/>
  </cols>
  <sheetData>
    <row r="2" spans="1:12" s="21" customFormat="1" ht="18">
      <c r="A2" s="18"/>
      <c r="B2" s="22" t="s">
        <v>56</v>
      </c>
      <c r="C2" s="22"/>
      <c r="D2" s="22"/>
      <c r="E2" s="20"/>
      <c r="F2" s="20"/>
      <c r="G2" s="18"/>
      <c r="H2" s="22" t="s">
        <v>57</v>
      </c>
      <c r="I2" s="22"/>
      <c r="J2" s="22"/>
      <c r="K2" s="20"/>
      <c r="L2" s="20"/>
    </row>
    <row r="3" spans="1:12" ht="12.75">
      <c r="A3" s="5"/>
      <c r="B3" s="6" t="s">
        <v>0</v>
      </c>
      <c r="C3" s="7">
        <v>601.32</v>
      </c>
      <c r="D3" s="8"/>
      <c r="E3" s="8"/>
      <c r="F3" s="8"/>
      <c r="G3" s="5"/>
      <c r="H3" s="6" t="s">
        <v>0</v>
      </c>
      <c r="I3" s="7">
        <v>601.32</v>
      </c>
      <c r="J3" s="8"/>
      <c r="K3" s="8"/>
      <c r="L3" s="8"/>
    </row>
    <row r="4" spans="1:12" ht="12.75">
      <c r="A4" s="5"/>
      <c r="B4" s="6" t="s">
        <v>1</v>
      </c>
      <c r="C4" s="7">
        <v>5.5</v>
      </c>
      <c r="D4" s="9" t="s">
        <v>2</v>
      </c>
      <c r="E4" s="9" t="s">
        <v>8</v>
      </c>
      <c r="F4" s="10">
        <f>C6/C3</f>
        <v>0.008797312578992881</v>
      </c>
      <c r="G4" s="5"/>
      <c r="H4" s="6" t="s">
        <v>1</v>
      </c>
      <c r="I4" s="7">
        <v>5.5</v>
      </c>
      <c r="J4" s="9" t="s">
        <v>2</v>
      </c>
      <c r="K4" s="9" t="s">
        <v>8</v>
      </c>
      <c r="L4" s="10">
        <f>I6/I3</f>
        <v>0.008797312578992881</v>
      </c>
    </row>
    <row r="5" spans="1:12" ht="12.75">
      <c r="A5" s="5"/>
      <c r="B5" s="6" t="s">
        <v>4</v>
      </c>
      <c r="C5" s="7">
        <v>11.36</v>
      </c>
      <c r="D5" s="9" t="s">
        <v>5</v>
      </c>
      <c r="E5" s="9" t="s">
        <v>36</v>
      </c>
      <c r="F5" s="10">
        <f>C7/C3</f>
        <v>0.018076897492183858</v>
      </c>
      <c r="G5" s="5"/>
      <c r="H5" s="6" t="s">
        <v>4</v>
      </c>
      <c r="I5" s="7">
        <v>11.36</v>
      </c>
      <c r="J5" s="9" t="s">
        <v>5</v>
      </c>
      <c r="K5" s="9" t="s">
        <v>36</v>
      </c>
      <c r="L5" s="10">
        <f>I7/I3</f>
        <v>0.018076897492183858</v>
      </c>
    </row>
    <row r="6" spans="1:12" ht="12.75">
      <c r="A6" s="5"/>
      <c r="B6" s="6" t="s">
        <v>6</v>
      </c>
      <c r="C6" s="7">
        <v>5.29</v>
      </c>
      <c r="D6" s="9" t="s">
        <v>7</v>
      </c>
      <c r="E6" s="9" t="s">
        <v>3</v>
      </c>
      <c r="F6" s="10">
        <f>C4/C3</f>
        <v>0.009146544269274262</v>
      </c>
      <c r="G6" s="5"/>
      <c r="H6" s="6" t="s">
        <v>6</v>
      </c>
      <c r="I6" s="7">
        <v>5.29</v>
      </c>
      <c r="J6" s="9" t="s">
        <v>7</v>
      </c>
      <c r="K6" s="9" t="s">
        <v>3</v>
      </c>
      <c r="L6" s="10">
        <f>I4/I3</f>
        <v>0.009146544269274262</v>
      </c>
    </row>
    <row r="7" spans="1:12" ht="12.75">
      <c r="A7" s="5"/>
      <c r="B7" s="6" t="s">
        <v>9</v>
      </c>
      <c r="C7" s="7">
        <v>10.87</v>
      </c>
      <c r="D7" s="9" t="s">
        <v>10</v>
      </c>
      <c r="E7" s="9" t="s">
        <v>37</v>
      </c>
      <c r="F7" s="10">
        <f>C5/C3</f>
        <v>0.018891771436173748</v>
      </c>
      <c r="G7" s="5"/>
      <c r="H7" s="6" t="s">
        <v>9</v>
      </c>
      <c r="I7" s="7">
        <v>10.87</v>
      </c>
      <c r="J7" s="9" t="s">
        <v>10</v>
      </c>
      <c r="K7" s="9" t="s">
        <v>37</v>
      </c>
      <c r="L7" s="10">
        <f>I5/I3</f>
        <v>0.018891771436173748</v>
      </c>
    </row>
    <row r="8" spans="1:12" ht="12.75">
      <c r="A8" s="5"/>
      <c r="B8" s="6" t="s">
        <v>11</v>
      </c>
      <c r="C8" s="8" t="s">
        <v>12</v>
      </c>
      <c r="D8" s="11">
        <v>0.02</v>
      </c>
      <c r="E8" s="8"/>
      <c r="F8" s="12"/>
      <c r="G8" s="5"/>
      <c r="H8" s="6" t="s">
        <v>11</v>
      </c>
      <c r="I8" s="8" t="s">
        <v>12</v>
      </c>
      <c r="J8" s="11">
        <v>0.02</v>
      </c>
      <c r="K8" s="8"/>
      <c r="L8" s="12"/>
    </row>
    <row r="9" spans="1:12" ht="25.5">
      <c r="A9" s="5"/>
      <c r="B9" s="13" t="s">
        <v>41</v>
      </c>
      <c r="C9" s="8" t="s">
        <v>13</v>
      </c>
      <c r="D9" s="8"/>
      <c r="E9" s="10">
        <f>0.6*F5-0.4*F4</f>
        <v>0.007327213463713161</v>
      </c>
      <c r="F9" s="8"/>
      <c r="G9" s="5"/>
      <c r="H9" s="13" t="s">
        <v>41</v>
      </c>
      <c r="I9" s="8" t="s">
        <v>13</v>
      </c>
      <c r="J9" s="8"/>
      <c r="K9" s="10">
        <f>0.6*L5-0.4*L4</f>
        <v>0.007327213463713161</v>
      </c>
      <c r="L9" s="8"/>
    </row>
    <row r="10" spans="1:12" ht="12.75">
      <c r="A10" s="5"/>
      <c r="B10" s="13"/>
      <c r="C10" s="8" t="s">
        <v>14</v>
      </c>
      <c r="D10" s="8"/>
      <c r="E10" s="10">
        <f>0.4*F5</f>
        <v>0.007230758996873543</v>
      </c>
      <c r="F10" s="11"/>
      <c r="G10" s="5"/>
      <c r="H10" s="13"/>
      <c r="I10" s="8" t="s">
        <v>14</v>
      </c>
      <c r="J10" s="8"/>
      <c r="K10" s="10">
        <f>0.4*L5</f>
        <v>0.007230758996873543</v>
      </c>
      <c r="L10" s="11"/>
    </row>
    <row r="11" spans="1:12" ht="12.75">
      <c r="A11" s="5"/>
      <c r="B11" s="14" t="s">
        <v>15</v>
      </c>
      <c r="C11" s="8" t="s">
        <v>16</v>
      </c>
      <c r="D11" s="15">
        <f>D8+E9</f>
        <v>0.02732721346371316</v>
      </c>
      <c r="E11" s="9"/>
      <c r="F11" s="8"/>
      <c r="G11" s="5"/>
      <c r="H11" s="14" t="s">
        <v>15</v>
      </c>
      <c r="I11" s="8" t="s">
        <v>16</v>
      </c>
      <c r="J11" s="15">
        <f>J8+K9</f>
        <v>0.02732721346371316</v>
      </c>
      <c r="K11" s="9"/>
      <c r="L11" s="8"/>
    </row>
    <row r="12" spans="1:12" ht="25.5">
      <c r="A12" s="5"/>
      <c r="B12" s="13" t="s">
        <v>42</v>
      </c>
      <c r="C12" s="8" t="s">
        <v>17</v>
      </c>
      <c r="D12" s="8"/>
      <c r="E12" s="10">
        <f>0.6*F7-0.4*F6</f>
        <v>0.007676445153994543</v>
      </c>
      <c r="F12" s="8"/>
      <c r="G12" s="5"/>
      <c r="H12" s="13" t="s">
        <v>42</v>
      </c>
      <c r="I12" s="8" t="s">
        <v>17</v>
      </c>
      <c r="J12" s="8"/>
      <c r="K12" s="10">
        <f>0.6*L7-0.4*L6</f>
        <v>0.007676445153994543</v>
      </c>
      <c r="L12" s="8"/>
    </row>
    <row r="13" spans="1:12" ht="12.75">
      <c r="A13" s="5"/>
      <c r="B13" s="13"/>
      <c r="C13" s="8" t="s">
        <v>18</v>
      </c>
      <c r="D13" s="8"/>
      <c r="E13" s="10">
        <f>0.4*F7</f>
        <v>0.007556708574469499</v>
      </c>
      <c r="F13" s="8"/>
      <c r="G13" s="5"/>
      <c r="H13" s="13"/>
      <c r="I13" s="8" t="s">
        <v>18</v>
      </c>
      <c r="J13" s="8"/>
      <c r="K13" s="10">
        <f>0.4*L7</f>
        <v>0.007556708574469499</v>
      </c>
      <c r="L13" s="8"/>
    </row>
    <row r="14" spans="1:12" ht="12.75">
      <c r="A14" s="5"/>
      <c r="B14" s="14" t="s">
        <v>19</v>
      </c>
      <c r="C14" s="8" t="s">
        <v>20</v>
      </c>
      <c r="D14" s="16">
        <f>D8+E12</f>
        <v>0.027676445153994544</v>
      </c>
      <c r="E14" s="10"/>
      <c r="F14" s="8"/>
      <c r="G14" s="5"/>
      <c r="H14" s="14" t="s">
        <v>19</v>
      </c>
      <c r="I14" s="8" t="s">
        <v>20</v>
      </c>
      <c r="J14" s="16">
        <f>J8+K12</f>
        <v>0.027676445153994544</v>
      </c>
      <c r="K14" s="10"/>
      <c r="L14" s="8"/>
    </row>
    <row r="15" spans="1:12" ht="12.75">
      <c r="A15" s="5"/>
      <c r="B15" s="6" t="s">
        <v>21</v>
      </c>
      <c r="C15" s="1">
        <f>C3*D14</f>
        <v>16.642400000000002</v>
      </c>
      <c r="D15" s="6" t="s">
        <v>22</v>
      </c>
      <c r="E15" s="1">
        <v>0.3</v>
      </c>
      <c r="F15" s="8"/>
      <c r="G15" s="5"/>
      <c r="H15" s="6" t="s">
        <v>21</v>
      </c>
      <c r="I15" s="1">
        <f>I3*J14</f>
        <v>16.642400000000002</v>
      </c>
      <c r="J15" s="6" t="s">
        <v>22</v>
      </c>
      <c r="K15" s="1">
        <v>0.3</v>
      </c>
      <c r="L15" s="8"/>
    </row>
    <row r="16" spans="1:12" ht="12.75">
      <c r="A16" s="5"/>
      <c r="B16" s="6" t="s">
        <v>23</v>
      </c>
      <c r="C16" s="1">
        <f>C3*D11</f>
        <v>16.432399999999998</v>
      </c>
      <c r="D16" s="6" t="s">
        <v>24</v>
      </c>
      <c r="E16" s="1">
        <v>0.3</v>
      </c>
      <c r="F16" s="12"/>
      <c r="G16" s="5"/>
      <c r="H16" s="6" t="s">
        <v>23</v>
      </c>
      <c r="I16" s="1">
        <f>I3*J11</f>
        <v>16.432399999999998</v>
      </c>
      <c r="J16" s="6" t="s">
        <v>24</v>
      </c>
      <c r="K16" s="1">
        <v>0.3</v>
      </c>
      <c r="L16" s="12"/>
    </row>
    <row r="17" spans="1:12" ht="12.75">
      <c r="A17" s="5"/>
      <c r="B17" s="6" t="s">
        <v>25</v>
      </c>
      <c r="C17" s="7">
        <f>C3</f>
        <v>601.32</v>
      </c>
      <c r="D17" s="2"/>
      <c r="E17" s="2"/>
      <c r="F17" s="8"/>
      <c r="G17" s="5"/>
      <c r="H17" s="6" t="s">
        <v>25</v>
      </c>
      <c r="I17" s="7">
        <f>I3</f>
        <v>601.32</v>
      </c>
      <c r="J17" s="2"/>
      <c r="K17" s="2"/>
      <c r="L17" s="8"/>
    </row>
    <row r="18" spans="1:12" ht="12.75">
      <c r="A18" s="5"/>
      <c r="B18" s="23" t="s">
        <v>26</v>
      </c>
      <c r="C18" s="23"/>
      <c r="D18" s="23"/>
      <c r="E18" s="13"/>
      <c r="F18" s="8"/>
      <c r="G18" s="5"/>
      <c r="H18" s="23" t="s">
        <v>26</v>
      </c>
      <c r="I18" s="23"/>
      <c r="J18" s="23"/>
      <c r="K18" s="13"/>
      <c r="L18" s="8"/>
    </row>
    <row r="19" spans="1:12" ht="12.75">
      <c r="A19" s="5"/>
      <c r="B19" s="7" t="s">
        <v>38</v>
      </c>
      <c r="C19" s="7"/>
      <c r="D19" s="12"/>
      <c r="E19" s="13"/>
      <c r="F19" s="8"/>
      <c r="G19" s="5"/>
      <c r="H19" s="7" t="s">
        <v>38</v>
      </c>
      <c r="I19" s="7"/>
      <c r="J19" s="12"/>
      <c r="K19" s="13"/>
      <c r="L19" s="8"/>
    </row>
    <row r="20" spans="1:12" ht="12.75">
      <c r="A20" s="5"/>
      <c r="B20" s="3" t="s">
        <v>27</v>
      </c>
      <c r="C20" s="1">
        <f>(C3)/(11.33*1000*E15*E16)</f>
        <v>0.5897028537805238</v>
      </c>
      <c r="D20" s="3" t="s">
        <v>28</v>
      </c>
      <c r="E20" s="7">
        <v>0.6</v>
      </c>
      <c r="F20" s="5"/>
      <c r="G20" s="5"/>
      <c r="H20" s="3" t="s">
        <v>27</v>
      </c>
      <c r="I20" s="1">
        <f>(I3)/(11.33*1000*K15*K16)</f>
        <v>0.5897028537805238</v>
      </c>
      <c r="J20" s="3" t="s">
        <v>28</v>
      </c>
      <c r="K20" s="7">
        <v>0.6</v>
      </c>
      <c r="L20" s="5"/>
    </row>
    <row r="21" spans="1:12" ht="12.75">
      <c r="A21" s="5"/>
      <c r="B21" s="3" t="s">
        <v>29</v>
      </c>
      <c r="C21" s="1">
        <f>(C15)/(11.33*1000*E15*E16*E16)</f>
        <v>0.054402928966035775</v>
      </c>
      <c r="D21" s="8"/>
      <c r="E21" s="8"/>
      <c r="F21" s="8"/>
      <c r="G21" s="5"/>
      <c r="H21" s="3" t="s">
        <v>29</v>
      </c>
      <c r="I21" s="1">
        <f>(I15)/(11.33*1000*K15*K16*K16)</f>
        <v>0.054402928966035775</v>
      </c>
      <c r="J21" s="8"/>
      <c r="K21" s="8"/>
      <c r="L21" s="8"/>
    </row>
    <row r="22" spans="1:12" ht="12.75">
      <c r="A22" s="5"/>
      <c r="B22" s="3" t="s">
        <v>30</v>
      </c>
      <c r="C22" s="1">
        <f>C16/(E15*E15*E16*11.33*1000)</f>
        <v>0.053716452551404</v>
      </c>
      <c r="D22" s="12"/>
      <c r="E22" s="2"/>
      <c r="F22" s="8"/>
      <c r="G22" s="5"/>
      <c r="H22" s="3" t="s">
        <v>30</v>
      </c>
      <c r="I22" s="1">
        <f>I16/(K15*K15*K16*11.33*1000)</f>
        <v>0.053716452551404</v>
      </c>
      <c r="J22" s="12"/>
      <c r="K22" s="2"/>
      <c r="L22" s="8"/>
    </row>
    <row r="23" spans="1:12" ht="12.75">
      <c r="A23" s="5"/>
      <c r="B23" s="6" t="s">
        <v>31</v>
      </c>
      <c r="C23" s="7">
        <v>0</v>
      </c>
      <c r="D23" s="4" t="s">
        <v>32</v>
      </c>
      <c r="E23" s="4"/>
      <c r="F23" s="4"/>
      <c r="G23" s="5"/>
      <c r="H23" s="6" t="s">
        <v>31</v>
      </c>
      <c r="I23" s="7">
        <v>0</v>
      </c>
      <c r="J23" s="4" t="s">
        <v>32</v>
      </c>
      <c r="K23" s="4"/>
      <c r="L23" s="4"/>
    </row>
    <row r="24" spans="1:12" ht="12.75">
      <c r="A24" s="5"/>
      <c r="B24" s="8"/>
      <c r="C24" s="24" t="s">
        <v>40</v>
      </c>
      <c r="D24" s="24"/>
      <c r="E24" s="4"/>
      <c r="F24" s="4"/>
      <c r="G24" s="5"/>
      <c r="H24" s="8"/>
      <c r="I24" s="24" t="s">
        <v>40</v>
      </c>
      <c r="J24" s="24"/>
      <c r="K24" s="4"/>
      <c r="L24" s="4"/>
    </row>
    <row r="25" spans="1:12" ht="12.75">
      <c r="A25" s="5"/>
      <c r="B25" s="12"/>
      <c r="C25" s="9" t="s">
        <v>39</v>
      </c>
      <c r="D25" s="9" t="s">
        <v>33</v>
      </c>
      <c r="E25" s="7">
        <f>C23*E15*E16*11.33*1000*1000/260.87</f>
        <v>0</v>
      </c>
      <c r="F25" s="12"/>
      <c r="G25" s="5"/>
      <c r="H25" s="12"/>
      <c r="I25" s="9" t="s">
        <v>39</v>
      </c>
      <c r="J25" s="9" t="s">
        <v>33</v>
      </c>
      <c r="K25" s="7">
        <f>I23*K15*K16*11.33*1000*1000/260.87</f>
        <v>0</v>
      </c>
      <c r="L25" s="12"/>
    </row>
    <row r="26" spans="1:12" ht="12.75">
      <c r="A26" s="5"/>
      <c r="B26" s="12"/>
      <c r="C26" s="9" t="s">
        <v>34</v>
      </c>
      <c r="D26" s="9" t="s">
        <v>35</v>
      </c>
      <c r="E26" s="17">
        <f>0.008*E15*E16*1000*1000</f>
        <v>720</v>
      </c>
      <c r="F26" s="12"/>
      <c r="G26" s="5"/>
      <c r="H26" s="12"/>
      <c r="I26" s="9" t="s">
        <v>34</v>
      </c>
      <c r="J26" s="9" t="s">
        <v>35</v>
      </c>
      <c r="K26" s="17">
        <f>0.008*K15*K16*1000*1000</f>
        <v>720</v>
      </c>
      <c r="L26" s="12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>
      <c r="A28" s="18"/>
      <c r="B28" s="22" t="s">
        <v>47</v>
      </c>
      <c r="C28" s="22"/>
      <c r="D28" s="22"/>
      <c r="E28" s="19"/>
      <c r="F28" s="19"/>
      <c r="G28" s="18"/>
      <c r="H28" s="22" t="s">
        <v>47</v>
      </c>
      <c r="I28" s="22"/>
      <c r="J28" s="22"/>
      <c r="K28" s="19"/>
      <c r="L28" s="19"/>
    </row>
    <row r="36" spans="1:12" s="21" customFormat="1" ht="18">
      <c r="A36" s="18"/>
      <c r="B36" s="22" t="s">
        <v>58</v>
      </c>
      <c r="C36" s="22"/>
      <c r="D36" s="22"/>
      <c r="E36" s="20"/>
      <c r="F36" s="20"/>
      <c r="G36" s="18"/>
      <c r="H36" s="22" t="s">
        <v>59</v>
      </c>
      <c r="I36" s="22"/>
      <c r="J36" s="22"/>
      <c r="K36" s="20"/>
      <c r="L36" s="20"/>
    </row>
    <row r="37" spans="1:12" ht="12.75">
      <c r="A37" s="5"/>
      <c r="B37" s="6" t="s">
        <v>0</v>
      </c>
      <c r="C37" s="7">
        <v>601.32</v>
      </c>
      <c r="D37" s="8"/>
      <c r="E37" s="8"/>
      <c r="F37" s="8"/>
      <c r="G37" s="5"/>
      <c r="H37" s="6" t="s">
        <v>0</v>
      </c>
      <c r="I37" s="7">
        <v>301.75</v>
      </c>
      <c r="J37" s="8"/>
      <c r="K37" s="8"/>
      <c r="L37" s="8"/>
    </row>
    <row r="38" spans="1:12" ht="12.75">
      <c r="A38" s="5"/>
      <c r="B38" s="6" t="s">
        <v>1</v>
      </c>
      <c r="C38" s="7">
        <v>5.5</v>
      </c>
      <c r="D38" s="9" t="s">
        <v>2</v>
      </c>
      <c r="E38" s="9" t="s">
        <v>8</v>
      </c>
      <c r="F38" s="10">
        <f>C40/C37</f>
        <v>0.008797312578992881</v>
      </c>
      <c r="G38" s="5"/>
      <c r="H38" s="6" t="s">
        <v>1</v>
      </c>
      <c r="I38" s="7">
        <v>27.08</v>
      </c>
      <c r="J38" s="9" t="s">
        <v>2</v>
      </c>
      <c r="K38" s="9" t="s">
        <v>8</v>
      </c>
      <c r="L38" s="10">
        <f>I40/I37</f>
        <v>0.0029494614747307374</v>
      </c>
    </row>
    <row r="39" spans="1:12" ht="12.75">
      <c r="A39" s="5"/>
      <c r="B39" s="6" t="s">
        <v>4</v>
      </c>
      <c r="C39" s="7">
        <v>11.36</v>
      </c>
      <c r="D39" s="9" t="s">
        <v>5</v>
      </c>
      <c r="E39" s="9" t="s">
        <v>36</v>
      </c>
      <c r="F39" s="10">
        <f>C41/C37</f>
        <v>0.018076897492183858</v>
      </c>
      <c r="G39" s="5"/>
      <c r="H39" s="6" t="s">
        <v>4</v>
      </c>
      <c r="I39" s="7">
        <v>30.1</v>
      </c>
      <c r="J39" s="9" t="s">
        <v>5</v>
      </c>
      <c r="K39" s="9" t="s">
        <v>36</v>
      </c>
      <c r="L39" s="10">
        <f>I41/I37</f>
        <v>0.0027506213753106874</v>
      </c>
    </row>
    <row r="40" spans="1:12" ht="12.75">
      <c r="A40" s="5"/>
      <c r="B40" s="6" t="s">
        <v>6</v>
      </c>
      <c r="C40" s="7">
        <v>5.29</v>
      </c>
      <c r="D40" s="9" t="s">
        <v>7</v>
      </c>
      <c r="E40" s="9" t="s">
        <v>3</v>
      </c>
      <c r="F40" s="10">
        <f>C38/C37</f>
        <v>0.009146544269274262</v>
      </c>
      <c r="G40" s="5"/>
      <c r="H40" s="6" t="s">
        <v>6</v>
      </c>
      <c r="I40" s="7">
        <v>0.89</v>
      </c>
      <c r="J40" s="9" t="s">
        <v>7</v>
      </c>
      <c r="K40" s="9" t="s">
        <v>3</v>
      </c>
      <c r="L40" s="10">
        <f>I38/I37</f>
        <v>0.08974316487158243</v>
      </c>
    </row>
    <row r="41" spans="1:12" ht="12.75">
      <c r="A41" s="5"/>
      <c r="B41" s="6" t="s">
        <v>9</v>
      </c>
      <c r="C41" s="7">
        <v>10.87</v>
      </c>
      <c r="D41" s="9" t="s">
        <v>10</v>
      </c>
      <c r="E41" s="9" t="s">
        <v>37</v>
      </c>
      <c r="F41" s="10">
        <f>C39/C37</f>
        <v>0.018891771436173748</v>
      </c>
      <c r="G41" s="5"/>
      <c r="H41" s="6" t="s">
        <v>9</v>
      </c>
      <c r="I41" s="7">
        <v>0.83</v>
      </c>
      <c r="J41" s="9" t="s">
        <v>10</v>
      </c>
      <c r="K41" s="9" t="s">
        <v>37</v>
      </c>
      <c r="L41" s="10">
        <f>I39/I37</f>
        <v>0.09975144987572494</v>
      </c>
    </row>
    <row r="42" spans="1:12" ht="12.75">
      <c r="A42" s="5"/>
      <c r="B42" s="6" t="s">
        <v>11</v>
      </c>
      <c r="C42" s="8" t="s">
        <v>12</v>
      </c>
      <c r="D42" s="11">
        <v>0.02</v>
      </c>
      <c r="E42" s="8"/>
      <c r="F42" s="12"/>
      <c r="G42" s="5"/>
      <c r="H42" s="6" t="s">
        <v>11</v>
      </c>
      <c r="I42" s="8" t="s">
        <v>12</v>
      </c>
      <c r="J42" s="11">
        <v>0.02</v>
      </c>
      <c r="K42" s="8"/>
      <c r="L42" s="12"/>
    </row>
    <row r="43" spans="1:12" ht="25.5">
      <c r="A43" s="5"/>
      <c r="B43" s="13" t="s">
        <v>41</v>
      </c>
      <c r="C43" s="8" t="s">
        <v>13</v>
      </c>
      <c r="D43" s="8"/>
      <c r="E43" s="10">
        <f>0.6*F39-0.4*F38</f>
        <v>0.007327213463713161</v>
      </c>
      <c r="F43" s="8"/>
      <c r="G43" s="5"/>
      <c r="H43" s="13" t="s">
        <v>41</v>
      </c>
      <c r="I43" s="8" t="s">
        <v>13</v>
      </c>
      <c r="J43" s="8"/>
      <c r="K43" s="10">
        <f>0.6*L39-0.4*L38</f>
        <v>0.0004705882352941174</v>
      </c>
      <c r="L43" s="8"/>
    </row>
    <row r="44" spans="1:12" ht="12.75">
      <c r="A44" s="5"/>
      <c r="B44" s="13"/>
      <c r="C44" s="8" t="s">
        <v>14</v>
      </c>
      <c r="D44" s="8"/>
      <c r="E44" s="10">
        <f>0.4*F39</f>
        <v>0.007230758996873543</v>
      </c>
      <c r="F44" s="11"/>
      <c r="G44" s="5"/>
      <c r="H44" s="13"/>
      <c r="I44" s="8" t="s">
        <v>14</v>
      </c>
      <c r="J44" s="8"/>
      <c r="K44" s="10">
        <f>0.4*L39</f>
        <v>0.001100248550124275</v>
      </c>
      <c r="L44" s="11"/>
    </row>
    <row r="45" spans="1:12" ht="12.75">
      <c r="A45" s="5"/>
      <c r="B45" s="14" t="s">
        <v>15</v>
      </c>
      <c r="C45" s="8" t="s">
        <v>16</v>
      </c>
      <c r="D45" s="15">
        <f>D42+E43</f>
        <v>0.02732721346371316</v>
      </c>
      <c r="E45" s="9"/>
      <c r="F45" s="8"/>
      <c r="G45" s="5"/>
      <c r="H45" s="14" t="s">
        <v>15</v>
      </c>
      <c r="I45" s="8" t="s">
        <v>16</v>
      </c>
      <c r="J45" s="15">
        <f>J42+K44</f>
        <v>0.021100248550124275</v>
      </c>
      <c r="K45" s="9"/>
      <c r="L45" s="8"/>
    </row>
    <row r="46" spans="1:12" ht="25.5">
      <c r="A46" s="5"/>
      <c r="B46" s="13" t="s">
        <v>42</v>
      </c>
      <c r="C46" s="8" t="s">
        <v>17</v>
      </c>
      <c r="D46" s="8"/>
      <c r="E46" s="10">
        <f>0.6*F41-0.4*F40</f>
        <v>0.007676445153994543</v>
      </c>
      <c r="F46" s="8"/>
      <c r="G46" s="5"/>
      <c r="H46" s="13" t="s">
        <v>42</v>
      </c>
      <c r="I46" s="8" t="s">
        <v>17</v>
      </c>
      <c r="J46" s="8"/>
      <c r="K46" s="10">
        <f>0.6*L41-0.4*L40</f>
        <v>0.02395360397680199</v>
      </c>
      <c r="L46" s="8"/>
    </row>
    <row r="47" spans="1:12" ht="12.75">
      <c r="A47" s="5"/>
      <c r="B47" s="13"/>
      <c r="C47" s="8" t="s">
        <v>18</v>
      </c>
      <c r="D47" s="8"/>
      <c r="E47" s="10">
        <f>0.4*F41</f>
        <v>0.007556708574469499</v>
      </c>
      <c r="F47" s="8"/>
      <c r="G47" s="5"/>
      <c r="H47" s="13"/>
      <c r="I47" s="8" t="s">
        <v>18</v>
      </c>
      <c r="J47" s="8"/>
      <c r="K47" s="10">
        <f>0.4*L41</f>
        <v>0.03990057995028998</v>
      </c>
      <c r="L47" s="8"/>
    </row>
    <row r="48" spans="1:12" ht="12.75">
      <c r="A48" s="5"/>
      <c r="B48" s="14" t="s">
        <v>19</v>
      </c>
      <c r="C48" s="8" t="s">
        <v>20</v>
      </c>
      <c r="D48" s="16">
        <f>D42+E46</f>
        <v>0.027676445153994544</v>
      </c>
      <c r="E48" s="10"/>
      <c r="F48" s="8"/>
      <c r="G48" s="5"/>
      <c r="H48" s="14" t="s">
        <v>19</v>
      </c>
      <c r="I48" s="8" t="s">
        <v>20</v>
      </c>
      <c r="J48" s="16">
        <f>J42+K47</f>
        <v>0.05990057995028998</v>
      </c>
      <c r="K48" s="10"/>
      <c r="L48" s="8"/>
    </row>
    <row r="49" spans="1:12" ht="12.75">
      <c r="A49" s="5"/>
      <c r="B49" s="6" t="s">
        <v>21</v>
      </c>
      <c r="C49" s="1">
        <f>C37*D48</f>
        <v>16.642400000000002</v>
      </c>
      <c r="D49" s="6" t="s">
        <v>22</v>
      </c>
      <c r="E49" s="1">
        <v>0.3</v>
      </c>
      <c r="F49" s="8"/>
      <c r="G49" s="5"/>
      <c r="H49" s="6" t="s">
        <v>21</v>
      </c>
      <c r="I49" s="1">
        <f>I37*J48</f>
        <v>18.075000000000003</v>
      </c>
      <c r="J49" s="6" t="s">
        <v>22</v>
      </c>
      <c r="K49" s="1">
        <v>0.3</v>
      </c>
      <c r="L49" s="8"/>
    </row>
    <row r="50" spans="1:12" ht="12.75">
      <c r="A50" s="5"/>
      <c r="B50" s="6" t="s">
        <v>23</v>
      </c>
      <c r="C50" s="1">
        <f>C37*D45</f>
        <v>16.432399999999998</v>
      </c>
      <c r="D50" s="6" t="s">
        <v>24</v>
      </c>
      <c r="E50" s="1">
        <v>0.3</v>
      </c>
      <c r="F50" s="12"/>
      <c r="G50" s="5"/>
      <c r="H50" s="6" t="s">
        <v>23</v>
      </c>
      <c r="I50" s="1">
        <f>I37*J45</f>
        <v>6.367</v>
      </c>
      <c r="J50" s="6" t="s">
        <v>24</v>
      </c>
      <c r="K50" s="1">
        <v>0.3</v>
      </c>
      <c r="L50" s="12"/>
    </row>
    <row r="51" spans="1:12" ht="12.75">
      <c r="A51" s="5"/>
      <c r="B51" s="6" t="s">
        <v>25</v>
      </c>
      <c r="C51" s="7">
        <f>C37</f>
        <v>601.32</v>
      </c>
      <c r="D51" s="2"/>
      <c r="E51" s="2"/>
      <c r="F51" s="8"/>
      <c r="G51" s="5"/>
      <c r="H51" s="6" t="s">
        <v>25</v>
      </c>
      <c r="I51" s="7">
        <f>I37</f>
        <v>301.75</v>
      </c>
      <c r="J51" s="2"/>
      <c r="K51" s="2"/>
      <c r="L51" s="8"/>
    </row>
    <row r="52" spans="1:12" ht="12.75">
      <c r="A52" s="5"/>
      <c r="B52" s="23" t="s">
        <v>26</v>
      </c>
      <c r="C52" s="23"/>
      <c r="D52" s="23"/>
      <c r="E52" s="13"/>
      <c r="F52" s="8"/>
      <c r="G52" s="5"/>
      <c r="H52" s="23" t="s">
        <v>26</v>
      </c>
      <c r="I52" s="23"/>
      <c r="J52" s="23"/>
      <c r="K52" s="13"/>
      <c r="L52" s="8"/>
    </row>
    <row r="53" spans="1:12" ht="12.75">
      <c r="A53" s="5"/>
      <c r="B53" s="7" t="s">
        <v>38</v>
      </c>
      <c r="C53" s="7"/>
      <c r="D53" s="12"/>
      <c r="E53" s="13"/>
      <c r="F53" s="8"/>
      <c r="G53" s="5"/>
      <c r="H53" s="7" t="s">
        <v>38</v>
      </c>
      <c r="I53" s="7"/>
      <c r="J53" s="12"/>
      <c r="K53" s="13"/>
      <c r="L53" s="8"/>
    </row>
    <row r="54" spans="1:12" ht="12.75">
      <c r="A54" s="5"/>
      <c r="B54" s="3" t="s">
        <v>27</v>
      </c>
      <c r="C54" s="1">
        <f>(C37)/(11.33*1000*E49*E50)</f>
        <v>0.5897028537805238</v>
      </c>
      <c r="D54" s="3" t="s">
        <v>28</v>
      </c>
      <c r="E54" s="7">
        <v>0.6</v>
      </c>
      <c r="F54" s="5"/>
      <c r="G54" s="5"/>
      <c r="H54" s="3" t="s">
        <v>27</v>
      </c>
      <c r="I54" s="1">
        <f>(I37)/(11.33*1000*K49*K50)</f>
        <v>0.2959203687359027</v>
      </c>
      <c r="J54" s="3" t="s">
        <v>28</v>
      </c>
      <c r="K54" s="7">
        <v>0.4</v>
      </c>
      <c r="L54" s="5"/>
    </row>
    <row r="55" spans="1:12" ht="12.75">
      <c r="A55" s="5"/>
      <c r="B55" s="3" t="s">
        <v>29</v>
      </c>
      <c r="C55" s="1">
        <f>(C49)/(11.33*1000*E49*E50*E50)</f>
        <v>0.054402928966035775</v>
      </c>
      <c r="D55" s="8"/>
      <c r="E55" s="8"/>
      <c r="F55" s="8"/>
      <c r="G55" s="5"/>
      <c r="H55" s="3" t="s">
        <v>29</v>
      </c>
      <c r="I55" s="1">
        <f>(I49)/(11.33*1000*K49*K50*K50)</f>
        <v>0.05908600568794745</v>
      </c>
      <c r="J55" s="8"/>
      <c r="K55" s="8"/>
      <c r="L55" s="8"/>
    </row>
    <row r="56" spans="1:12" ht="12.75">
      <c r="A56" s="5"/>
      <c r="B56" s="3" t="s">
        <v>30</v>
      </c>
      <c r="C56" s="1">
        <f>C50/(E49*E49*E50*11.33*1000)</f>
        <v>0.053716452551404</v>
      </c>
      <c r="D56" s="12"/>
      <c r="E56" s="2"/>
      <c r="F56" s="8"/>
      <c r="G56" s="5"/>
      <c r="H56" s="3" t="s">
        <v>30</v>
      </c>
      <c r="I56" s="1">
        <f>I50/(K49*K49*K50*11.33*1000)</f>
        <v>0.02081331110457324</v>
      </c>
      <c r="J56" s="12"/>
      <c r="K56" s="2"/>
      <c r="L56" s="8"/>
    </row>
    <row r="57" spans="1:12" ht="12.75">
      <c r="A57" s="5"/>
      <c r="B57" s="6" t="s">
        <v>31</v>
      </c>
      <c r="C57" s="7">
        <v>0</v>
      </c>
      <c r="D57" s="4" t="s">
        <v>32</v>
      </c>
      <c r="E57" s="4"/>
      <c r="F57" s="4"/>
      <c r="G57" s="5"/>
      <c r="H57" s="6" t="s">
        <v>31</v>
      </c>
      <c r="I57" s="7">
        <v>0</v>
      </c>
      <c r="J57" s="4" t="s">
        <v>32</v>
      </c>
      <c r="K57" s="4"/>
      <c r="L57" s="4"/>
    </row>
    <row r="58" spans="1:12" ht="12.75">
      <c r="A58" s="5"/>
      <c r="B58" s="8"/>
      <c r="C58" s="24" t="s">
        <v>40</v>
      </c>
      <c r="D58" s="24"/>
      <c r="E58" s="4"/>
      <c r="F58" s="4"/>
      <c r="G58" s="5"/>
      <c r="H58" s="8"/>
      <c r="I58" s="24" t="s">
        <v>40</v>
      </c>
      <c r="J58" s="24"/>
      <c r="K58" s="4"/>
      <c r="L58" s="4"/>
    </row>
    <row r="59" spans="1:12" ht="12.75">
      <c r="A59" s="5"/>
      <c r="B59" s="12"/>
      <c r="C59" s="9" t="s">
        <v>39</v>
      </c>
      <c r="D59" s="9" t="s">
        <v>33</v>
      </c>
      <c r="E59" s="7">
        <f>C57*E49*E50*11.33*1000*1000/260.87</f>
        <v>0</v>
      </c>
      <c r="F59" s="12"/>
      <c r="G59" s="5"/>
      <c r="H59" s="12"/>
      <c r="I59" s="9" t="s">
        <v>39</v>
      </c>
      <c r="J59" s="9" t="s">
        <v>33</v>
      </c>
      <c r="K59" s="7">
        <f>I57*K49*K50*11.33*1000*1000/260.87</f>
        <v>0</v>
      </c>
      <c r="L59" s="12"/>
    </row>
    <row r="60" spans="1:12" ht="12.75">
      <c r="A60" s="5"/>
      <c r="B60" s="12"/>
      <c r="C60" s="9" t="s">
        <v>34</v>
      </c>
      <c r="D60" s="9" t="s">
        <v>35</v>
      </c>
      <c r="E60" s="17">
        <f>0.008*E49*E50*1000*1000</f>
        <v>720</v>
      </c>
      <c r="F60" s="12"/>
      <c r="G60" s="5"/>
      <c r="H60" s="12"/>
      <c r="I60" s="9" t="s">
        <v>34</v>
      </c>
      <c r="J60" s="9" t="s">
        <v>35</v>
      </c>
      <c r="K60" s="17">
        <f>0.008*K49*K50*1000*1000</f>
        <v>720</v>
      </c>
      <c r="L60" s="12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8">
      <c r="A62" s="18"/>
      <c r="B62" s="22" t="s">
        <v>47</v>
      </c>
      <c r="C62" s="22"/>
      <c r="D62" s="22"/>
      <c r="E62" s="19"/>
      <c r="F62" s="19"/>
      <c r="G62" s="18"/>
      <c r="H62" s="22" t="s">
        <v>47</v>
      </c>
      <c r="I62" s="22"/>
      <c r="J62" s="22"/>
      <c r="K62" s="19"/>
      <c r="L62" s="19"/>
    </row>
    <row r="70" spans="1:12" s="21" customFormat="1" ht="18">
      <c r="A70" s="18"/>
      <c r="B70" s="22" t="s">
        <v>60</v>
      </c>
      <c r="C70" s="22"/>
      <c r="D70" s="22"/>
      <c r="E70" s="20"/>
      <c r="F70" s="20"/>
      <c r="G70" s="18"/>
      <c r="H70" s="22" t="s">
        <v>61</v>
      </c>
      <c r="I70" s="22"/>
      <c r="J70" s="22"/>
      <c r="K70" s="20"/>
      <c r="L70" s="20"/>
    </row>
    <row r="71" spans="1:12" ht="12.75">
      <c r="A71" s="5"/>
      <c r="B71" s="6" t="s">
        <v>0</v>
      </c>
      <c r="C71" s="7">
        <v>301.75</v>
      </c>
      <c r="D71" s="8"/>
      <c r="E71" s="8"/>
      <c r="F71" s="8"/>
      <c r="G71" s="5"/>
      <c r="H71" s="6" t="s">
        <v>0</v>
      </c>
      <c r="I71" s="7">
        <v>301.75</v>
      </c>
      <c r="J71" s="8"/>
      <c r="K71" s="8"/>
      <c r="L71" s="8"/>
    </row>
    <row r="72" spans="1:12" ht="12.75">
      <c r="A72" s="5"/>
      <c r="B72" s="6" t="s">
        <v>1</v>
      </c>
      <c r="C72" s="7">
        <v>27.08</v>
      </c>
      <c r="D72" s="9" t="s">
        <v>2</v>
      </c>
      <c r="E72" s="9" t="s">
        <v>8</v>
      </c>
      <c r="F72" s="10">
        <f>C74/C71</f>
        <v>0.0029494614747307374</v>
      </c>
      <c r="G72" s="5"/>
      <c r="H72" s="6" t="s">
        <v>1</v>
      </c>
      <c r="I72" s="7">
        <v>27.08</v>
      </c>
      <c r="J72" s="9" t="s">
        <v>2</v>
      </c>
      <c r="K72" s="9" t="s">
        <v>8</v>
      </c>
      <c r="L72" s="10">
        <f>I74/I71</f>
        <v>0.0029494614747307374</v>
      </c>
    </row>
    <row r="73" spans="1:12" ht="12.75">
      <c r="A73" s="5"/>
      <c r="B73" s="6" t="s">
        <v>4</v>
      </c>
      <c r="C73" s="7">
        <v>30.1</v>
      </c>
      <c r="D73" s="9" t="s">
        <v>5</v>
      </c>
      <c r="E73" s="9" t="s">
        <v>36</v>
      </c>
      <c r="F73" s="10">
        <f>C75/C71</f>
        <v>0.0027506213753106874</v>
      </c>
      <c r="G73" s="5"/>
      <c r="H73" s="6" t="s">
        <v>4</v>
      </c>
      <c r="I73" s="7">
        <v>30.1</v>
      </c>
      <c r="J73" s="9" t="s">
        <v>5</v>
      </c>
      <c r="K73" s="9" t="s">
        <v>36</v>
      </c>
      <c r="L73" s="10">
        <f>I75/I71</f>
        <v>0.0027506213753106874</v>
      </c>
    </row>
    <row r="74" spans="1:12" ht="12.75">
      <c r="A74" s="5"/>
      <c r="B74" s="6" t="s">
        <v>6</v>
      </c>
      <c r="C74" s="7">
        <v>0.89</v>
      </c>
      <c r="D74" s="9" t="s">
        <v>7</v>
      </c>
      <c r="E74" s="9" t="s">
        <v>3</v>
      </c>
      <c r="F74" s="10">
        <f>C72/C71</f>
        <v>0.08974316487158243</v>
      </c>
      <c r="G74" s="5"/>
      <c r="H74" s="6" t="s">
        <v>6</v>
      </c>
      <c r="I74" s="7">
        <v>0.89</v>
      </c>
      <c r="J74" s="9" t="s">
        <v>7</v>
      </c>
      <c r="K74" s="9" t="s">
        <v>3</v>
      </c>
      <c r="L74" s="10">
        <f>I72/I71</f>
        <v>0.08974316487158243</v>
      </c>
    </row>
    <row r="75" spans="1:12" ht="12.75">
      <c r="A75" s="5"/>
      <c r="B75" s="6" t="s">
        <v>9</v>
      </c>
      <c r="C75" s="7">
        <v>0.83</v>
      </c>
      <c r="D75" s="9" t="s">
        <v>10</v>
      </c>
      <c r="E75" s="9" t="s">
        <v>37</v>
      </c>
      <c r="F75" s="10">
        <f>C73/C71</f>
        <v>0.09975144987572494</v>
      </c>
      <c r="G75" s="5"/>
      <c r="H75" s="6" t="s">
        <v>9</v>
      </c>
      <c r="I75" s="7">
        <v>0.83</v>
      </c>
      <c r="J75" s="9" t="s">
        <v>10</v>
      </c>
      <c r="K75" s="9" t="s">
        <v>37</v>
      </c>
      <c r="L75" s="10">
        <f>I73/I71</f>
        <v>0.09975144987572494</v>
      </c>
    </row>
    <row r="76" spans="1:12" ht="12.75">
      <c r="A76" s="5"/>
      <c r="B76" s="6" t="s">
        <v>11</v>
      </c>
      <c r="C76" s="8" t="s">
        <v>12</v>
      </c>
      <c r="D76" s="11">
        <v>0.02</v>
      </c>
      <c r="E76" s="8"/>
      <c r="F76" s="12"/>
      <c r="G76" s="5"/>
      <c r="H76" s="6" t="s">
        <v>11</v>
      </c>
      <c r="I76" s="8" t="s">
        <v>12</v>
      </c>
      <c r="J76" s="11">
        <v>0.02</v>
      </c>
      <c r="K76" s="8"/>
      <c r="L76" s="12"/>
    </row>
    <row r="77" spans="1:12" ht="25.5">
      <c r="A77" s="5"/>
      <c r="B77" s="13" t="s">
        <v>41</v>
      </c>
      <c r="C77" s="8" t="s">
        <v>13</v>
      </c>
      <c r="D77" s="8"/>
      <c r="E77" s="10">
        <f>0.6*F73-0.4*F72</f>
        <v>0.0004705882352941174</v>
      </c>
      <c r="F77" s="8"/>
      <c r="G77" s="5"/>
      <c r="H77" s="13" t="s">
        <v>41</v>
      </c>
      <c r="I77" s="8" t="s">
        <v>13</v>
      </c>
      <c r="J77" s="8"/>
      <c r="K77" s="10">
        <f>0.6*L73-0.4*L72</f>
        <v>0.0004705882352941174</v>
      </c>
      <c r="L77" s="8"/>
    </row>
    <row r="78" spans="1:12" ht="12.75">
      <c r="A78" s="5"/>
      <c r="B78" s="13"/>
      <c r="C78" s="8" t="s">
        <v>14</v>
      </c>
      <c r="D78" s="8"/>
      <c r="E78" s="10">
        <f>0.4*F73</f>
        <v>0.001100248550124275</v>
      </c>
      <c r="F78" s="11"/>
      <c r="G78" s="5"/>
      <c r="H78" s="13"/>
      <c r="I78" s="8" t="s">
        <v>14</v>
      </c>
      <c r="J78" s="8"/>
      <c r="K78" s="10">
        <f>0.4*L73</f>
        <v>0.001100248550124275</v>
      </c>
      <c r="L78" s="11"/>
    </row>
    <row r="79" spans="1:12" ht="12.75">
      <c r="A79" s="5"/>
      <c r="B79" s="14" t="s">
        <v>15</v>
      </c>
      <c r="C79" s="8" t="s">
        <v>16</v>
      </c>
      <c r="D79" s="15">
        <f>D76+E78</f>
        <v>0.021100248550124275</v>
      </c>
      <c r="E79" s="9"/>
      <c r="F79" s="8"/>
      <c r="G79" s="5"/>
      <c r="H79" s="14" t="s">
        <v>15</v>
      </c>
      <c r="I79" s="8" t="s">
        <v>16</v>
      </c>
      <c r="J79" s="15">
        <f>J76+K78</f>
        <v>0.021100248550124275</v>
      </c>
      <c r="K79" s="9"/>
      <c r="L79" s="8"/>
    </row>
    <row r="80" spans="1:12" ht="25.5">
      <c r="A80" s="5"/>
      <c r="B80" s="13" t="s">
        <v>42</v>
      </c>
      <c r="C80" s="8" t="s">
        <v>17</v>
      </c>
      <c r="D80" s="8"/>
      <c r="E80" s="10">
        <f>0.6*F75-0.4*F74</f>
        <v>0.02395360397680199</v>
      </c>
      <c r="F80" s="8"/>
      <c r="G80" s="5"/>
      <c r="H80" s="13" t="s">
        <v>42</v>
      </c>
      <c r="I80" s="8" t="s">
        <v>17</v>
      </c>
      <c r="J80" s="8"/>
      <c r="K80" s="10">
        <f>0.6*L75-0.4*L74</f>
        <v>0.02395360397680199</v>
      </c>
      <c r="L80" s="8"/>
    </row>
    <row r="81" spans="1:12" ht="12.75">
      <c r="A81" s="5"/>
      <c r="B81" s="13"/>
      <c r="C81" s="8" t="s">
        <v>18</v>
      </c>
      <c r="D81" s="8"/>
      <c r="E81" s="10">
        <f>0.4*F75</f>
        <v>0.03990057995028998</v>
      </c>
      <c r="F81" s="8"/>
      <c r="G81" s="5"/>
      <c r="H81" s="13"/>
      <c r="I81" s="8" t="s">
        <v>18</v>
      </c>
      <c r="J81" s="8"/>
      <c r="K81" s="10">
        <f>0.4*L75</f>
        <v>0.03990057995028998</v>
      </c>
      <c r="L81" s="8"/>
    </row>
    <row r="82" spans="1:12" ht="12.75">
      <c r="A82" s="5"/>
      <c r="B82" s="14" t="s">
        <v>19</v>
      </c>
      <c r="C82" s="8" t="s">
        <v>20</v>
      </c>
      <c r="D82" s="16">
        <f>D76+E81</f>
        <v>0.05990057995028998</v>
      </c>
      <c r="E82" s="10"/>
      <c r="F82" s="8"/>
      <c r="G82" s="5"/>
      <c r="H82" s="14" t="s">
        <v>19</v>
      </c>
      <c r="I82" s="8" t="s">
        <v>20</v>
      </c>
      <c r="J82" s="16">
        <f>J76+K81</f>
        <v>0.05990057995028998</v>
      </c>
      <c r="K82" s="10"/>
      <c r="L82" s="8"/>
    </row>
    <row r="83" spans="1:12" ht="12.75">
      <c r="A83" s="5"/>
      <c r="B83" s="6" t="s">
        <v>21</v>
      </c>
      <c r="C83" s="1">
        <f>C71*D82</f>
        <v>18.075000000000003</v>
      </c>
      <c r="D83" s="6" t="s">
        <v>22</v>
      </c>
      <c r="E83" s="1">
        <v>0.3</v>
      </c>
      <c r="F83" s="8"/>
      <c r="G83" s="5"/>
      <c r="H83" s="6" t="s">
        <v>21</v>
      </c>
      <c r="I83" s="1">
        <f>I71*J82</f>
        <v>18.075000000000003</v>
      </c>
      <c r="J83" s="6" t="s">
        <v>22</v>
      </c>
      <c r="K83" s="1">
        <v>0.25</v>
      </c>
      <c r="L83" s="8"/>
    </row>
    <row r="84" spans="1:12" ht="12.75">
      <c r="A84" s="5"/>
      <c r="B84" s="6" t="s">
        <v>23</v>
      </c>
      <c r="C84" s="1">
        <f>C71*D79</f>
        <v>6.367</v>
      </c>
      <c r="D84" s="6" t="s">
        <v>24</v>
      </c>
      <c r="E84" s="1">
        <v>0.3</v>
      </c>
      <c r="F84" s="12"/>
      <c r="G84" s="5"/>
      <c r="H84" s="6" t="s">
        <v>23</v>
      </c>
      <c r="I84" s="1">
        <f>I71*J79</f>
        <v>6.367</v>
      </c>
      <c r="J84" s="6" t="s">
        <v>24</v>
      </c>
      <c r="K84" s="1">
        <v>0.25</v>
      </c>
      <c r="L84" s="12"/>
    </row>
    <row r="85" spans="1:12" ht="12.75">
      <c r="A85" s="5"/>
      <c r="B85" s="6" t="s">
        <v>25</v>
      </c>
      <c r="C85" s="7">
        <f>C71</f>
        <v>301.75</v>
      </c>
      <c r="D85" s="2"/>
      <c r="E85" s="2"/>
      <c r="F85" s="8"/>
      <c r="G85" s="5"/>
      <c r="H85" s="6" t="s">
        <v>25</v>
      </c>
      <c r="I85" s="7">
        <f>I71</f>
        <v>301.75</v>
      </c>
      <c r="J85" s="2"/>
      <c r="K85" s="2"/>
      <c r="L85" s="8"/>
    </row>
    <row r="86" spans="1:12" ht="12.75">
      <c r="A86" s="5"/>
      <c r="B86" s="23" t="s">
        <v>26</v>
      </c>
      <c r="C86" s="23"/>
      <c r="D86" s="23"/>
      <c r="E86" s="13"/>
      <c r="F86" s="8"/>
      <c r="G86" s="5"/>
      <c r="H86" s="23" t="s">
        <v>26</v>
      </c>
      <c r="I86" s="23"/>
      <c r="J86" s="23"/>
      <c r="K86" s="13"/>
      <c r="L86" s="8"/>
    </row>
    <row r="87" spans="1:12" ht="12.75">
      <c r="A87" s="5"/>
      <c r="B87" s="7" t="s">
        <v>38</v>
      </c>
      <c r="C87" s="7"/>
      <c r="D87" s="12"/>
      <c r="E87" s="13"/>
      <c r="F87" s="8"/>
      <c r="G87" s="5"/>
      <c r="H87" s="7" t="s">
        <v>38</v>
      </c>
      <c r="I87" s="7"/>
      <c r="J87" s="12"/>
      <c r="K87" s="13"/>
      <c r="L87" s="8"/>
    </row>
    <row r="88" spans="1:12" ht="12.75">
      <c r="A88" s="5"/>
      <c r="B88" s="3" t="s">
        <v>27</v>
      </c>
      <c r="C88" s="1">
        <f>(C71)/(11.33*1000*E83*E84)</f>
        <v>0.2959203687359027</v>
      </c>
      <c r="D88" s="3" t="s">
        <v>28</v>
      </c>
      <c r="E88" s="7">
        <v>0.4</v>
      </c>
      <c r="F88" s="5"/>
      <c r="G88" s="5"/>
      <c r="H88" s="3" t="s">
        <v>27</v>
      </c>
      <c r="I88" s="1">
        <f>(I71)/(11.33*1000*K83*K84)</f>
        <v>0.4261253309796999</v>
      </c>
      <c r="J88" s="3" t="s">
        <v>28</v>
      </c>
      <c r="K88" s="7">
        <v>0.4</v>
      </c>
      <c r="L88" s="5"/>
    </row>
    <row r="89" spans="1:12" ht="12.75">
      <c r="A89" s="5"/>
      <c r="B89" s="3" t="s">
        <v>29</v>
      </c>
      <c r="C89" s="1">
        <f>(C83)/(11.33*1000*E83*E84*E84)</f>
        <v>0.05908600568794745</v>
      </c>
      <c r="D89" s="8"/>
      <c r="E89" s="8"/>
      <c r="F89" s="8"/>
      <c r="G89" s="5"/>
      <c r="H89" s="3" t="s">
        <v>29</v>
      </c>
      <c r="I89" s="1">
        <f>(I83)/(11.33*1000*K83*K84*K84)</f>
        <v>0.10210061782877318</v>
      </c>
      <c r="J89" s="8"/>
      <c r="K89" s="8"/>
      <c r="L89" s="8"/>
    </row>
    <row r="90" spans="1:12" ht="12.75">
      <c r="A90" s="5"/>
      <c r="B90" s="3" t="s">
        <v>30</v>
      </c>
      <c r="C90" s="1">
        <f>C84/(E83*E83*E84*11.33*1000)</f>
        <v>0.02081331110457324</v>
      </c>
      <c r="D90" s="12"/>
      <c r="E90" s="2"/>
      <c r="F90" s="8"/>
      <c r="G90" s="5"/>
      <c r="H90" s="3" t="s">
        <v>30</v>
      </c>
      <c r="I90" s="1">
        <f>I84/(K83*K83*K84*11.33*1000)</f>
        <v>0.03596540158870256</v>
      </c>
      <c r="J90" s="12"/>
      <c r="K90" s="2"/>
      <c r="L90" s="8"/>
    </row>
    <row r="91" spans="1:12" ht="12.75">
      <c r="A91" s="5"/>
      <c r="B91" s="6" t="s">
        <v>31</v>
      </c>
      <c r="C91" s="7">
        <v>0</v>
      </c>
      <c r="D91" s="4" t="s">
        <v>32</v>
      </c>
      <c r="E91" s="4"/>
      <c r="F91" s="4"/>
      <c r="G91" s="5"/>
      <c r="H91" s="6" t="s">
        <v>31</v>
      </c>
      <c r="I91" s="7">
        <v>0</v>
      </c>
      <c r="J91" s="4" t="s">
        <v>32</v>
      </c>
      <c r="K91" s="4"/>
      <c r="L91" s="4"/>
    </row>
    <row r="92" spans="1:12" ht="12.75">
      <c r="A92" s="5"/>
      <c r="B92" s="8"/>
      <c r="C92" s="24" t="s">
        <v>40</v>
      </c>
      <c r="D92" s="24"/>
      <c r="E92" s="4"/>
      <c r="F92" s="4"/>
      <c r="G92" s="5"/>
      <c r="H92" s="8"/>
      <c r="I92" s="24" t="s">
        <v>40</v>
      </c>
      <c r="J92" s="24"/>
      <c r="K92" s="4"/>
      <c r="L92" s="4"/>
    </row>
    <row r="93" spans="1:12" ht="12.75">
      <c r="A93" s="5"/>
      <c r="B93" s="12"/>
      <c r="C93" s="9" t="s">
        <v>39</v>
      </c>
      <c r="D93" s="9" t="s">
        <v>33</v>
      </c>
      <c r="E93" s="7">
        <f>C91*E83*E84*11.33*1000*1000/260.87</f>
        <v>0</v>
      </c>
      <c r="F93" s="12"/>
      <c r="G93" s="5"/>
      <c r="H93" s="12"/>
      <c r="I93" s="9" t="s">
        <v>39</v>
      </c>
      <c r="J93" s="9" t="s">
        <v>33</v>
      </c>
      <c r="K93" s="7">
        <f>I91*K83*K84*11.33*1000*1000/260.87</f>
        <v>0</v>
      </c>
      <c r="L93" s="12"/>
    </row>
    <row r="94" spans="1:12" ht="12.75">
      <c r="A94" s="5"/>
      <c r="B94" s="12"/>
      <c r="C94" s="9" t="s">
        <v>34</v>
      </c>
      <c r="D94" s="9" t="s">
        <v>35</v>
      </c>
      <c r="E94" s="17">
        <f>0.008*E83*E84*1000*1000</f>
        <v>720</v>
      </c>
      <c r="F94" s="12"/>
      <c r="G94" s="5"/>
      <c r="H94" s="12"/>
      <c r="I94" s="9" t="s">
        <v>34</v>
      </c>
      <c r="J94" s="9" t="s">
        <v>35</v>
      </c>
      <c r="K94" s="17">
        <f>0.008*K83*K84*1000*1000</f>
        <v>500</v>
      </c>
      <c r="L94" s="12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8">
      <c r="A96" s="18"/>
      <c r="B96" s="22" t="s">
        <v>47</v>
      </c>
      <c r="C96" s="22"/>
      <c r="D96" s="22"/>
      <c r="E96" s="19"/>
      <c r="F96" s="19"/>
      <c r="G96" s="18"/>
      <c r="H96" s="22" t="s">
        <v>48</v>
      </c>
      <c r="I96" s="22"/>
      <c r="J96" s="22"/>
      <c r="K96" s="19"/>
      <c r="L96" s="19"/>
    </row>
  </sheetData>
  <mergeCells count="24">
    <mergeCell ref="B2:D2"/>
    <mergeCell ref="B18:D18"/>
    <mergeCell ref="C24:D24"/>
    <mergeCell ref="B28:D28"/>
    <mergeCell ref="H2:J2"/>
    <mergeCell ref="H18:J18"/>
    <mergeCell ref="I24:J24"/>
    <mergeCell ref="H28:J28"/>
    <mergeCell ref="B36:D36"/>
    <mergeCell ref="B52:D52"/>
    <mergeCell ref="C58:D58"/>
    <mergeCell ref="B62:D62"/>
    <mergeCell ref="H36:J36"/>
    <mergeCell ref="H52:J52"/>
    <mergeCell ref="I58:J58"/>
    <mergeCell ref="H62:J62"/>
    <mergeCell ref="B96:D96"/>
    <mergeCell ref="B70:D70"/>
    <mergeCell ref="B86:D86"/>
    <mergeCell ref="C92:D92"/>
    <mergeCell ref="H70:J70"/>
    <mergeCell ref="H86:J86"/>
    <mergeCell ref="I92:J92"/>
    <mergeCell ref="H96:J9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49">
      <selection activeCell="A1" sqref="A1:L66"/>
    </sheetView>
  </sheetViews>
  <sheetFormatPr defaultColWidth="9.140625" defaultRowHeight="12.75"/>
  <cols>
    <col min="1" max="1" width="4.7109375" style="0" customWidth="1"/>
    <col min="4" max="4" width="10.7109375" style="0" customWidth="1"/>
    <col min="7" max="7" width="4.7109375" style="0" customWidth="1"/>
    <col min="10" max="10" width="10.7109375" style="0" customWidth="1"/>
  </cols>
  <sheetData>
    <row r="2" spans="1:12" s="21" customFormat="1" ht="18">
      <c r="A2" s="18"/>
      <c r="B2" s="22" t="s">
        <v>62</v>
      </c>
      <c r="C2" s="22"/>
      <c r="D2" s="22"/>
      <c r="E2" s="20"/>
      <c r="F2" s="20"/>
      <c r="G2" s="18"/>
      <c r="H2" s="22" t="s">
        <v>63</v>
      </c>
      <c r="I2" s="22"/>
      <c r="J2" s="22"/>
      <c r="K2" s="20"/>
      <c r="L2" s="20"/>
    </row>
    <row r="3" spans="1:12" ht="12.75">
      <c r="A3" s="5"/>
      <c r="B3" s="6" t="s">
        <v>0</v>
      </c>
      <c r="C3" s="7">
        <v>520.61</v>
      </c>
      <c r="D3" s="8"/>
      <c r="E3" s="8"/>
      <c r="F3" s="8"/>
      <c r="G3" s="5"/>
      <c r="H3" s="6" t="s">
        <v>0</v>
      </c>
      <c r="I3" s="7">
        <v>295.29</v>
      </c>
      <c r="J3" s="8"/>
      <c r="K3" s="8"/>
      <c r="L3" s="8"/>
    </row>
    <row r="4" spans="1:12" ht="12.75">
      <c r="A4" s="5"/>
      <c r="B4" s="6" t="s">
        <v>1</v>
      </c>
      <c r="C4" s="7">
        <v>0.03</v>
      </c>
      <c r="D4" s="9" t="s">
        <v>2</v>
      </c>
      <c r="E4" s="9" t="s">
        <v>8</v>
      </c>
      <c r="F4" s="10">
        <f>C6/C3</f>
        <v>0.0014406177368855766</v>
      </c>
      <c r="G4" s="5"/>
      <c r="H4" s="6" t="s">
        <v>1</v>
      </c>
      <c r="I4" s="7">
        <v>4.78</v>
      </c>
      <c r="J4" s="9" t="s">
        <v>2</v>
      </c>
      <c r="K4" s="9" t="s">
        <v>8</v>
      </c>
      <c r="L4" s="10">
        <f>I6/I3</f>
        <v>0.018862812828067323</v>
      </c>
    </row>
    <row r="5" spans="1:12" ht="12.75">
      <c r="A5" s="5"/>
      <c r="B5" s="6" t="s">
        <v>4</v>
      </c>
      <c r="C5" s="7">
        <v>0.39</v>
      </c>
      <c r="D5" s="9" t="s">
        <v>5</v>
      </c>
      <c r="E5" s="9" t="s">
        <v>36</v>
      </c>
      <c r="F5" s="10">
        <f>C7/C3</f>
        <v>0.0009412035880985766</v>
      </c>
      <c r="G5" s="5"/>
      <c r="H5" s="6" t="s">
        <v>4</v>
      </c>
      <c r="I5" s="7">
        <v>10.11</v>
      </c>
      <c r="J5" s="9" t="s">
        <v>5</v>
      </c>
      <c r="K5" s="9" t="s">
        <v>36</v>
      </c>
      <c r="L5" s="10">
        <f>I7/I3</f>
        <v>0.027633851468048358</v>
      </c>
    </row>
    <row r="6" spans="1:12" ht="12.75">
      <c r="A6" s="5"/>
      <c r="B6" s="6" t="s">
        <v>6</v>
      </c>
      <c r="C6" s="7">
        <v>0.75</v>
      </c>
      <c r="D6" s="9" t="s">
        <v>7</v>
      </c>
      <c r="E6" s="9" t="s">
        <v>3</v>
      </c>
      <c r="F6" s="10">
        <f>C4/C3</f>
        <v>5.7624709475423054E-05</v>
      </c>
      <c r="G6" s="5"/>
      <c r="H6" s="6" t="s">
        <v>6</v>
      </c>
      <c r="I6" s="7">
        <v>5.57</v>
      </c>
      <c r="J6" s="9" t="s">
        <v>7</v>
      </c>
      <c r="K6" s="9" t="s">
        <v>3</v>
      </c>
      <c r="L6" s="10">
        <f>I4/I3</f>
        <v>0.016187476717802837</v>
      </c>
    </row>
    <row r="7" spans="1:12" ht="12.75">
      <c r="A7" s="5"/>
      <c r="B7" s="6" t="s">
        <v>9</v>
      </c>
      <c r="C7" s="7">
        <v>0.49</v>
      </c>
      <c r="D7" s="9" t="s">
        <v>10</v>
      </c>
      <c r="E7" s="9" t="s">
        <v>37</v>
      </c>
      <c r="F7" s="10">
        <f>C5/C3</f>
        <v>0.0007491212231804999</v>
      </c>
      <c r="G7" s="5"/>
      <c r="H7" s="6" t="s">
        <v>9</v>
      </c>
      <c r="I7" s="7">
        <v>8.16</v>
      </c>
      <c r="J7" s="9" t="s">
        <v>10</v>
      </c>
      <c r="K7" s="9" t="s">
        <v>37</v>
      </c>
      <c r="L7" s="10">
        <f>I5/I3</f>
        <v>0.03423752920857462</v>
      </c>
    </row>
    <row r="8" spans="1:12" ht="12.75">
      <c r="A8" s="5"/>
      <c r="B8" s="6" t="s">
        <v>11</v>
      </c>
      <c r="C8" s="8" t="s">
        <v>12</v>
      </c>
      <c r="D8" s="11">
        <v>0.02</v>
      </c>
      <c r="E8" s="8"/>
      <c r="F8" s="12"/>
      <c r="G8" s="5"/>
      <c r="H8" s="6" t="s">
        <v>11</v>
      </c>
      <c r="I8" s="8" t="s">
        <v>12</v>
      </c>
      <c r="J8" s="11">
        <v>0.02</v>
      </c>
      <c r="K8" s="8"/>
      <c r="L8" s="12"/>
    </row>
    <row r="9" spans="1:12" ht="25.5">
      <c r="A9" s="5"/>
      <c r="B9" s="13" t="s">
        <v>41</v>
      </c>
      <c r="C9" s="8" t="s">
        <v>13</v>
      </c>
      <c r="D9" s="8"/>
      <c r="E9" s="10">
        <f>0.6*F5-0.4*F4</f>
        <v>-1.1524941895084666E-05</v>
      </c>
      <c r="F9" s="8"/>
      <c r="G9" s="5"/>
      <c r="H9" s="13" t="s">
        <v>41</v>
      </c>
      <c r="I9" s="8" t="s">
        <v>13</v>
      </c>
      <c r="J9" s="8"/>
      <c r="K9" s="10">
        <f>0.6*L5-0.4*L4</f>
        <v>0.009035185749602086</v>
      </c>
      <c r="L9" s="8"/>
    </row>
    <row r="10" spans="1:12" ht="12.75">
      <c r="A10" s="5"/>
      <c r="B10" s="13"/>
      <c r="C10" s="8" t="s">
        <v>14</v>
      </c>
      <c r="D10" s="8"/>
      <c r="E10" s="10">
        <f>0.4*F5</f>
        <v>0.00037648143523943067</v>
      </c>
      <c r="F10" s="11"/>
      <c r="G10" s="5"/>
      <c r="H10" s="13"/>
      <c r="I10" s="8" t="s">
        <v>14</v>
      </c>
      <c r="J10" s="8"/>
      <c r="K10" s="10">
        <f>0.4*L5</f>
        <v>0.011053540587219343</v>
      </c>
      <c r="L10" s="11"/>
    </row>
    <row r="11" spans="1:12" ht="12.75">
      <c r="A11" s="5"/>
      <c r="B11" s="14" t="s">
        <v>15</v>
      </c>
      <c r="C11" s="8" t="s">
        <v>16</v>
      </c>
      <c r="D11" s="15">
        <f>D8+E10</f>
        <v>0.02037648143523943</v>
      </c>
      <c r="E11" s="9"/>
      <c r="F11" s="8"/>
      <c r="G11" s="5"/>
      <c r="H11" s="14" t="s">
        <v>15</v>
      </c>
      <c r="I11" s="8" t="s">
        <v>16</v>
      </c>
      <c r="J11" s="15">
        <f>J8+K10</f>
        <v>0.031053540587219344</v>
      </c>
      <c r="K11" s="9"/>
      <c r="L11" s="8"/>
    </row>
    <row r="12" spans="1:12" ht="25.5">
      <c r="A12" s="5"/>
      <c r="B12" s="13" t="s">
        <v>42</v>
      </c>
      <c r="C12" s="8" t="s">
        <v>17</v>
      </c>
      <c r="D12" s="8"/>
      <c r="E12" s="10">
        <f>0.6*F7-0.4*F6</f>
        <v>0.00042642285011813065</v>
      </c>
      <c r="F12" s="8"/>
      <c r="G12" s="5"/>
      <c r="H12" s="13" t="s">
        <v>42</v>
      </c>
      <c r="I12" s="8" t="s">
        <v>17</v>
      </c>
      <c r="J12" s="8"/>
      <c r="K12" s="10">
        <f>0.6*L7-0.4*L6</f>
        <v>0.014067526838023637</v>
      </c>
      <c r="L12" s="8"/>
    </row>
    <row r="13" spans="1:12" ht="12.75">
      <c r="A13" s="5"/>
      <c r="B13" s="13"/>
      <c r="C13" s="8" t="s">
        <v>18</v>
      </c>
      <c r="D13" s="8"/>
      <c r="E13" s="10">
        <f>0.4*F7</f>
        <v>0.00029964848927219997</v>
      </c>
      <c r="F13" s="8"/>
      <c r="G13" s="5"/>
      <c r="H13" s="13"/>
      <c r="I13" s="8" t="s">
        <v>18</v>
      </c>
      <c r="J13" s="8"/>
      <c r="K13" s="10">
        <f>0.4*L7</f>
        <v>0.013695011683429847</v>
      </c>
      <c r="L13" s="8"/>
    </row>
    <row r="14" spans="1:12" ht="12.75">
      <c r="A14" s="5"/>
      <c r="B14" s="14" t="s">
        <v>19</v>
      </c>
      <c r="C14" s="8" t="s">
        <v>20</v>
      </c>
      <c r="D14" s="16">
        <f>D8+E12</f>
        <v>0.020426422850118132</v>
      </c>
      <c r="E14" s="10"/>
      <c r="F14" s="8"/>
      <c r="G14" s="5"/>
      <c r="H14" s="14" t="s">
        <v>19</v>
      </c>
      <c r="I14" s="8" t="s">
        <v>20</v>
      </c>
      <c r="J14" s="16">
        <f>J8+K12</f>
        <v>0.03406752683802364</v>
      </c>
      <c r="K14" s="10"/>
      <c r="L14" s="8"/>
    </row>
    <row r="15" spans="1:12" ht="12.75">
      <c r="A15" s="5"/>
      <c r="B15" s="6" t="s">
        <v>21</v>
      </c>
      <c r="C15" s="1">
        <f>C3*D14</f>
        <v>10.634200000000002</v>
      </c>
      <c r="D15" s="6" t="s">
        <v>22</v>
      </c>
      <c r="E15" s="1">
        <v>0.3</v>
      </c>
      <c r="F15" s="8"/>
      <c r="G15" s="5"/>
      <c r="H15" s="6" t="s">
        <v>21</v>
      </c>
      <c r="I15" s="1">
        <f>I3*J14</f>
        <v>10.059800000000001</v>
      </c>
      <c r="J15" s="6" t="s">
        <v>22</v>
      </c>
      <c r="K15" s="1">
        <v>0.3</v>
      </c>
      <c r="L15" s="8"/>
    </row>
    <row r="16" spans="1:12" ht="12.75">
      <c r="A16" s="5"/>
      <c r="B16" s="6" t="s">
        <v>23</v>
      </c>
      <c r="C16" s="1">
        <f>C3*D11</f>
        <v>10.6082</v>
      </c>
      <c r="D16" s="6" t="s">
        <v>24</v>
      </c>
      <c r="E16" s="1">
        <v>0.3</v>
      </c>
      <c r="F16" s="12"/>
      <c r="G16" s="5"/>
      <c r="H16" s="6" t="s">
        <v>23</v>
      </c>
      <c r="I16" s="1">
        <f>I3*J11</f>
        <v>9.1698</v>
      </c>
      <c r="J16" s="6" t="s">
        <v>24</v>
      </c>
      <c r="K16" s="1">
        <v>0.3</v>
      </c>
      <c r="L16" s="12"/>
    </row>
    <row r="17" spans="1:12" ht="12.75">
      <c r="A17" s="5"/>
      <c r="B17" s="6" t="s">
        <v>25</v>
      </c>
      <c r="C17" s="7">
        <f>C3</f>
        <v>520.61</v>
      </c>
      <c r="D17" s="2"/>
      <c r="E17" s="2"/>
      <c r="F17" s="8"/>
      <c r="G17" s="5"/>
      <c r="H17" s="6" t="s">
        <v>25</v>
      </c>
      <c r="I17" s="7">
        <f>I3</f>
        <v>295.29</v>
      </c>
      <c r="J17" s="2"/>
      <c r="K17" s="2"/>
      <c r="L17" s="8"/>
    </row>
    <row r="18" spans="1:12" ht="12.75">
      <c r="A18" s="5"/>
      <c r="B18" s="23" t="s">
        <v>26</v>
      </c>
      <c r="C18" s="23"/>
      <c r="D18" s="23"/>
      <c r="E18" s="13"/>
      <c r="F18" s="8"/>
      <c r="G18" s="5"/>
      <c r="H18" s="23" t="s">
        <v>26</v>
      </c>
      <c r="I18" s="23"/>
      <c r="J18" s="23"/>
      <c r="K18" s="13"/>
      <c r="L18" s="8"/>
    </row>
    <row r="19" spans="1:12" ht="12.75">
      <c r="A19" s="5"/>
      <c r="B19" s="7" t="s">
        <v>38</v>
      </c>
      <c r="C19" s="7"/>
      <c r="D19" s="12"/>
      <c r="E19" s="13"/>
      <c r="F19" s="8"/>
      <c r="G19" s="5"/>
      <c r="H19" s="7" t="s">
        <v>38</v>
      </c>
      <c r="I19" s="7"/>
      <c r="J19" s="12"/>
      <c r="K19" s="13"/>
      <c r="L19" s="8"/>
    </row>
    <row r="20" spans="1:12" ht="12.75">
      <c r="A20" s="5"/>
      <c r="B20" s="3" t="s">
        <v>27</v>
      </c>
      <c r="C20" s="1">
        <f>(C3)/(11.33*1000*E15*E16)</f>
        <v>0.5105521231734824</v>
      </c>
      <c r="D20" s="3" t="s">
        <v>28</v>
      </c>
      <c r="E20" s="7">
        <v>0.6</v>
      </c>
      <c r="F20" s="5"/>
      <c r="G20" s="5"/>
      <c r="H20" s="3" t="s">
        <v>27</v>
      </c>
      <c r="I20" s="1">
        <f>(I3)/(11.33*1000*K15*K16)</f>
        <v>0.289585172109444</v>
      </c>
      <c r="J20" s="3" t="s">
        <v>28</v>
      </c>
      <c r="K20" s="7">
        <v>0.4</v>
      </c>
      <c r="L20" s="5"/>
    </row>
    <row r="21" spans="1:12" ht="12.75">
      <c r="A21" s="5"/>
      <c r="B21" s="3" t="s">
        <v>29</v>
      </c>
      <c r="C21" s="1">
        <f>(C15)/(11.33*1000*E15*E16*E16)</f>
        <v>0.0347625118498905</v>
      </c>
      <c r="D21" s="8"/>
      <c r="E21" s="8"/>
      <c r="F21" s="8"/>
      <c r="G21" s="5"/>
      <c r="H21" s="3" t="s">
        <v>29</v>
      </c>
      <c r="I21" s="1">
        <f>(I15)/(11.33*1000*K15*K16*K16)</f>
        <v>0.03288483540910726</v>
      </c>
      <c r="J21" s="8"/>
      <c r="K21" s="8"/>
      <c r="L21" s="8"/>
    </row>
    <row r="22" spans="1:12" ht="12.75">
      <c r="A22" s="5"/>
      <c r="B22" s="3" t="s">
        <v>30</v>
      </c>
      <c r="C22" s="1">
        <f>C16/(E15*E15*E16*11.33*1000)</f>
        <v>0.03467751953188846</v>
      </c>
      <c r="D22" s="12"/>
      <c r="E22" s="2"/>
      <c r="F22" s="8"/>
      <c r="G22" s="5"/>
      <c r="H22" s="3" t="s">
        <v>30</v>
      </c>
      <c r="I22" s="1">
        <f>I16/(K15*K15*K16*11.33*1000)</f>
        <v>0.02997548298519172</v>
      </c>
      <c r="J22" s="12"/>
      <c r="K22" s="2"/>
      <c r="L22" s="8"/>
    </row>
    <row r="23" spans="1:12" ht="12.75">
      <c r="A23" s="5"/>
      <c r="B23" s="6" t="s">
        <v>31</v>
      </c>
      <c r="C23" s="7">
        <v>0</v>
      </c>
      <c r="D23" s="4" t="s">
        <v>32</v>
      </c>
      <c r="E23" s="4"/>
      <c r="F23" s="4"/>
      <c r="G23" s="5"/>
      <c r="H23" s="6" t="s">
        <v>31</v>
      </c>
      <c r="I23" s="7">
        <v>0</v>
      </c>
      <c r="J23" s="4" t="s">
        <v>32</v>
      </c>
      <c r="K23" s="4"/>
      <c r="L23" s="4"/>
    </row>
    <row r="24" spans="1:12" ht="12.75">
      <c r="A24" s="5"/>
      <c r="B24" s="8"/>
      <c r="C24" s="24" t="s">
        <v>40</v>
      </c>
      <c r="D24" s="24"/>
      <c r="E24" s="4"/>
      <c r="F24" s="4"/>
      <c r="G24" s="5"/>
      <c r="H24" s="8"/>
      <c r="I24" s="24" t="s">
        <v>40</v>
      </c>
      <c r="J24" s="24"/>
      <c r="K24" s="4"/>
      <c r="L24" s="4"/>
    </row>
    <row r="25" spans="1:12" ht="12.75">
      <c r="A25" s="5"/>
      <c r="B25" s="12"/>
      <c r="C25" s="9" t="s">
        <v>39</v>
      </c>
      <c r="D25" s="9" t="s">
        <v>33</v>
      </c>
      <c r="E25" s="7">
        <f>C23*E15*E16*11.33*1000*1000/260.87</f>
        <v>0</v>
      </c>
      <c r="F25" s="12"/>
      <c r="G25" s="5"/>
      <c r="H25" s="12"/>
      <c r="I25" s="9" t="s">
        <v>39</v>
      </c>
      <c r="J25" s="9" t="s">
        <v>33</v>
      </c>
      <c r="K25" s="7">
        <f>I23*K15*K16*11.33*1000*1000/260.87</f>
        <v>0</v>
      </c>
      <c r="L25" s="12"/>
    </row>
    <row r="26" spans="1:12" ht="12.75">
      <c r="A26" s="5"/>
      <c r="B26" s="12"/>
      <c r="C26" s="9" t="s">
        <v>34</v>
      </c>
      <c r="D26" s="9" t="s">
        <v>35</v>
      </c>
      <c r="E26" s="17">
        <f>0.008*E15*E16*1000*1000</f>
        <v>720</v>
      </c>
      <c r="F26" s="12"/>
      <c r="G26" s="5"/>
      <c r="H26" s="12"/>
      <c r="I26" s="9" t="s">
        <v>34</v>
      </c>
      <c r="J26" s="9" t="s">
        <v>35</v>
      </c>
      <c r="K26" s="17">
        <f>0.008*K15*K16*1000*1000</f>
        <v>720</v>
      </c>
      <c r="L26" s="12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>
      <c r="A28" s="18"/>
      <c r="B28" s="22" t="s">
        <v>47</v>
      </c>
      <c r="C28" s="22"/>
      <c r="D28" s="22"/>
      <c r="E28" s="19"/>
      <c r="F28" s="19"/>
      <c r="G28" s="18"/>
      <c r="H28" s="22" t="s">
        <v>47</v>
      </c>
      <c r="I28" s="22"/>
      <c r="J28" s="22"/>
      <c r="K28" s="19"/>
      <c r="L28" s="19"/>
    </row>
    <row r="36" spans="1:6" s="21" customFormat="1" ht="18">
      <c r="A36" s="18"/>
      <c r="B36" s="22" t="s">
        <v>64</v>
      </c>
      <c r="C36" s="22"/>
      <c r="D36" s="22"/>
      <c r="E36" s="20"/>
      <c r="F36" s="20"/>
    </row>
    <row r="37" spans="1:6" ht="12.75">
      <c r="A37" s="5"/>
      <c r="B37" s="6" t="s">
        <v>0</v>
      </c>
      <c r="C37" s="7">
        <v>295.29</v>
      </c>
      <c r="D37" s="8"/>
      <c r="E37" s="8"/>
      <c r="F37" s="8"/>
    </row>
    <row r="38" spans="1:6" ht="12.75">
      <c r="A38" s="5"/>
      <c r="B38" s="6" t="s">
        <v>1</v>
      </c>
      <c r="C38" s="7">
        <v>4.78</v>
      </c>
      <c r="D38" s="9" t="s">
        <v>2</v>
      </c>
      <c r="E38" s="9" t="s">
        <v>8</v>
      </c>
      <c r="F38" s="10">
        <f>C40/C37</f>
        <v>0.018862812828067323</v>
      </c>
    </row>
    <row r="39" spans="1:6" ht="12.75">
      <c r="A39" s="5"/>
      <c r="B39" s="6" t="s">
        <v>4</v>
      </c>
      <c r="C39" s="7">
        <v>10.11</v>
      </c>
      <c r="D39" s="9" t="s">
        <v>5</v>
      </c>
      <c r="E39" s="9" t="s">
        <v>36</v>
      </c>
      <c r="F39" s="10">
        <f>C41/C37</f>
        <v>0.027633851468048358</v>
      </c>
    </row>
    <row r="40" spans="1:6" ht="12.75">
      <c r="A40" s="5"/>
      <c r="B40" s="6" t="s">
        <v>6</v>
      </c>
      <c r="C40" s="7">
        <v>5.57</v>
      </c>
      <c r="D40" s="9" t="s">
        <v>7</v>
      </c>
      <c r="E40" s="9" t="s">
        <v>3</v>
      </c>
      <c r="F40" s="10">
        <f>C38/C37</f>
        <v>0.016187476717802837</v>
      </c>
    </row>
    <row r="41" spans="1:6" ht="12.75">
      <c r="A41" s="5"/>
      <c r="B41" s="6" t="s">
        <v>9</v>
      </c>
      <c r="C41" s="7">
        <v>8.16</v>
      </c>
      <c r="D41" s="9" t="s">
        <v>10</v>
      </c>
      <c r="E41" s="9" t="s">
        <v>37</v>
      </c>
      <c r="F41" s="10">
        <f>C39/C37</f>
        <v>0.03423752920857462</v>
      </c>
    </row>
    <row r="42" spans="1:6" ht="12.75">
      <c r="A42" s="5"/>
      <c r="B42" s="6" t="s">
        <v>11</v>
      </c>
      <c r="C42" s="8" t="s">
        <v>12</v>
      </c>
      <c r="D42" s="11">
        <v>0.02</v>
      </c>
      <c r="E42" s="8"/>
      <c r="F42" s="12"/>
    </row>
    <row r="43" spans="1:6" ht="25.5">
      <c r="A43" s="5"/>
      <c r="B43" s="13" t="s">
        <v>41</v>
      </c>
      <c r="C43" s="8" t="s">
        <v>13</v>
      </c>
      <c r="D43" s="8"/>
      <c r="E43" s="10">
        <f>0.6*F39-0.4*F38</f>
        <v>0.009035185749602086</v>
      </c>
      <c r="F43" s="8"/>
    </row>
    <row r="44" spans="1:6" ht="12.75">
      <c r="A44" s="5"/>
      <c r="B44" s="13"/>
      <c r="C44" s="8" t="s">
        <v>14</v>
      </c>
      <c r="D44" s="8"/>
      <c r="E44" s="10">
        <f>0.4*F39</f>
        <v>0.011053540587219343</v>
      </c>
      <c r="F44" s="11"/>
    </row>
    <row r="45" spans="1:6" ht="12.75">
      <c r="A45" s="5"/>
      <c r="B45" s="14" t="s">
        <v>15</v>
      </c>
      <c r="C45" s="8" t="s">
        <v>16</v>
      </c>
      <c r="D45" s="15">
        <f>D42+E44</f>
        <v>0.031053540587219344</v>
      </c>
      <c r="E45" s="9"/>
      <c r="F45" s="8"/>
    </row>
    <row r="46" spans="1:6" ht="25.5">
      <c r="A46" s="5"/>
      <c r="B46" s="13" t="s">
        <v>42</v>
      </c>
      <c r="C46" s="8" t="s">
        <v>17</v>
      </c>
      <c r="D46" s="8"/>
      <c r="E46" s="10">
        <f>0.6*F41-0.4*F40</f>
        <v>0.014067526838023637</v>
      </c>
      <c r="F46" s="8"/>
    </row>
    <row r="47" spans="1:6" ht="12.75">
      <c r="A47" s="5"/>
      <c r="B47" s="13"/>
      <c r="C47" s="8" t="s">
        <v>18</v>
      </c>
      <c r="D47" s="8"/>
      <c r="E47" s="10">
        <f>0.4*F41</f>
        <v>0.013695011683429847</v>
      </c>
      <c r="F47" s="8"/>
    </row>
    <row r="48" spans="1:6" ht="12.75">
      <c r="A48" s="5"/>
      <c r="B48" s="14" t="s">
        <v>19</v>
      </c>
      <c r="C48" s="8" t="s">
        <v>20</v>
      </c>
      <c r="D48" s="16">
        <f>D42+E46</f>
        <v>0.03406752683802364</v>
      </c>
      <c r="E48" s="10"/>
      <c r="F48" s="8"/>
    </row>
    <row r="49" spans="1:6" ht="12.75">
      <c r="A49" s="5"/>
      <c r="B49" s="6" t="s">
        <v>21</v>
      </c>
      <c r="C49" s="1">
        <f>C37*D48</f>
        <v>10.059800000000001</v>
      </c>
      <c r="D49" s="6" t="s">
        <v>22</v>
      </c>
      <c r="E49" s="1">
        <v>0.25</v>
      </c>
      <c r="F49" s="8"/>
    </row>
    <row r="50" spans="1:6" ht="12.75">
      <c r="A50" s="5"/>
      <c r="B50" s="6" t="s">
        <v>23</v>
      </c>
      <c r="C50" s="1">
        <f>C37*D45</f>
        <v>9.1698</v>
      </c>
      <c r="D50" s="6" t="s">
        <v>24</v>
      </c>
      <c r="E50" s="1">
        <v>0.25</v>
      </c>
      <c r="F50" s="12"/>
    </row>
    <row r="51" spans="1:6" ht="12.75">
      <c r="A51" s="5"/>
      <c r="B51" s="6" t="s">
        <v>25</v>
      </c>
      <c r="C51" s="7">
        <f>C37</f>
        <v>295.29</v>
      </c>
      <c r="D51" s="2"/>
      <c r="E51" s="2"/>
      <c r="F51" s="8"/>
    </row>
    <row r="52" spans="1:6" ht="12.75">
      <c r="A52" s="5"/>
      <c r="B52" s="23" t="s">
        <v>26</v>
      </c>
      <c r="C52" s="23"/>
      <c r="D52" s="23"/>
      <c r="E52" s="13"/>
      <c r="F52" s="8"/>
    </row>
    <row r="53" spans="1:6" ht="12.75">
      <c r="A53" s="5"/>
      <c r="B53" s="7" t="s">
        <v>38</v>
      </c>
      <c r="C53" s="7"/>
      <c r="D53" s="12"/>
      <c r="E53" s="13"/>
      <c r="F53" s="8"/>
    </row>
    <row r="54" spans="1:6" ht="12.75">
      <c r="A54" s="5"/>
      <c r="B54" s="3" t="s">
        <v>27</v>
      </c>
      <c r="C54" s="1">
        <f>(C37)/(11.33*1000*E49*E50)</f>
        <v>0.4170026478375993</v>
      </c>
      <c r="D54" s="3" t="s">
        <v>28</v>
      </c>
      <c r="E54" s="7">
        <v>0.4</v>
      </c>
      <c r="F54" s="5"/>
    </row>
    <row r="55" spans="1:6" ht="12.75">
      <c r="A55" s="5"/>
      <c r="B55" s="3" t="s">
        <v>29</v>
      </c>
      <c r="C55" s="1">
        <f>(C49)/(11.33*1000*E49*E50*E50)</f>
        <v>0.05682499558693734</v>
      </c>
      <c r="D55" s="8"/>
      <c r="E55" s="8"/>
      <c r="F55" s="8"/>
    </row>
    <row r="56" spans="1:6" ht="12.75">
      <c r="A56" s="5"/>
      <c r="B56" s="3" t="s">
        <v>30</v>
      </c>
      <c r="C56" s="1">
        <f>C50/(E49*E49*E50*11.33*1000)</f>
        <v>0.0517976345984113</v>
      </c>
      <c r="D56" s="12"/>
      <c r="E56" s="2"/>
      <c r="F56" s="8"/>
    </row>
    <row r="57" spans="1:6" ht="12.75">
      <c r="A57" s="5"/>
      <c r="B57" s="6" t="s">
        <v>31</v>
      </c>
      <c r="C57" s="7">
        <v>0</v>
      </c>
      <c r="D57" s="4" t="s">
        <v>32</v>
      </c>
      <c r="E57" s="4"/>
      <c r="F57" s="4"/>
    </row>
    <row r="58" spans="1:6" ht="12.75">
      <c r="A58" s="5"/>
      <c r="B58" s="8"/>
      <c r="C58" s="24" t="s">
        <v>40</v>
      </c>
      <c r="D58" s="24"/>
      <c r="E58" s="4"/>
      <c r="F58" s="4"/>
    </row>
    <row r="59" spans="1:6" ht="12.75">
      <c r="A59" s="5"/>
      <c r="B59" s="12"/>
      <c r="C59" s="9" t="s">
        <v>39</v>
      </c>
      <c r="D59" s="9" t="s">
        <v>33</v>
      </c>
      <c r="E59" s="7">
        <f>C57*E49*E50*11.33*1000*1000/260.87</f>
        <v>0</v>
      </c>
      <c r="F59" s="12"/>
    </row>
    <row r="60" spans="1:6" ht="12.75">
      <c r="A60" s="5"/>
      <c r="B60" s="12"/>
      <c r="C60" s="9" t="s">
        <v>34</v>
      </c>
      <c r="D60" s="9" t="s">
        <v>35</v>
      </c>
      <c r="E60" s="17">
        <f>0.008*E49*E50*1000*1000</f>
        <v>500</v>
      </c>
      <c r="F60" s="12"/>
    </row>
    <row r="61" spans="1:6" ht="12.75">
      <c r="A61" s="5"/>
      <c r="B61" s="5"/>
      <c r="C61" s="5"/>
      <c r="D61" s="5"/>
      <c r="E61" s="5"/>
      <c r="F61" s="5"/>
    </row>
    <row r="62" spans="1:6" ht="18">
      <c r="A62" s="18"/>
      <c r="B62" s="22" t="s">
        <v>48</v>
      </c>
      <c r="C62" s="22"/>
      <c r="D62" s="22"/>
      <c r="E62" s="19"/>
      <c r="F62" s="19"/>
    </row>
  </sheetData>
  <mergeCells count="12">
    <mergeCell ref="B36:D36"/>
    <mergeCell ref="B52:D52"/>
    <mergeCell ref="C58:D58"/>
    <mergeCell ref="B62:D62"/>
    <mergeCell ref="H2:J2"/>
    <mergeCell ref="H18:J18"/>
    <mergeCell ref="I24:J24"/>
    <mergeCell ref="H28:J28"/>
    <mergeCell ref="B2:D2"/>
    <mergeCell ref="B18:D18"/>
    <mergeCell ref="C24:D24"/>
    <mergeCell ref="B28:D28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2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4.7109375" style="0" customWidth="1"/>
    <col min="4" max="4" width="10.7109375" style="0" customWidth="1"/>
    <col min="7" max="7" width="4.7109375" style="0" customWidth="1"/>
    <col min="10" max="10" width="10.7109375" style="0" customWidth="1"/>
  </cols>
  <sheetData>
    <row r="2" spans="1:12" s="21" customFormat="1" ht="18">
      <c r="A2" s="18"/>
      <c r="B2" s="22" t="s">
        <v>51</v>
      </c>
      <c r="C2" s="22"/>
      <c r="D2" s="22"/>
      <c r="E2" s="20"/>
      <c r="F2" s="20"/>
      <c r="G2" s="18"/>
      <c r="H2" s="22" t="s">
        <v>52</v>
      </c>
      <c r="I2" s="22"/>
      <c r="J2" s="22"/>
      <c r="K2" s="20"/>
      <c r="L2" s="20"/>
    </row>
    <row r="3" spans="1:12" ht="12.75">
      <c r="A3" s="5"/>
      <c r="B3" s="6" t="s">
        <v>0</v>
      </c>
      <c r="C3" s="7">
        <v>520.61</v>
      </c>
      <c r="D3" s="8"/>
      <c r="E3" s="8"/>
      <c r="F3" s="8"/>
      <c r="G3" s="5"/>
      <c r="H3" s="6" t="s">
        <v>0</v>
      </c>
      <c r="I3" s="7">
        <v>295.29</v>
      </c>
      <c r="J3" s="8"/>
      <c r="K3" s="8"/>
      <c r="L3" s="8"/>
    </row>
    <row r="4" spans="1:12" ht="12.75">
      <c r="A4" s="5"/>
      <c r="B4" s="6" t="s">
        <v>1</v>
      </c>
      <c r="C4" s="7">
        <v>0.03</v>
      </c>
      <c r="D4" s="9" t="s">
        <v>2</v>
      </c>
      <c r="E4" s="9" t="s">
        <v>8</v>
      </c>
      <c r="F4" s="10">
        <f>C6/C3</f>
        <v>0.0014406177368855766</v>
      </c>
      <c r="G4" s="5"/>
      <c r="H4" s="6" t="s">
        <v>1</v>
      </c>
      <c r="I4" s="7">
        <v>4.78</v>
      </c>
      <c r="J4" s="9" t="s">
        <v>2</v>
      </c>
      <c r="K4" s="9" t="s">
        <v>8</v>
      </c>
      <c r="L4" s="10">
        <f>I6/I3</f>
        <v>0.018862812828067323</v>
      </c>
    </row>
    <row r="5" spans="1:12" ht="12.75">
      <c r="A5" s="5"/>
      <c r="B5" s="6" t="s">
        <v>4</v>
      </c>
      <c r="C5" s="7">
        <v>0.39</v>
      </c>
      <c r="D5" s="9" t="s">
        <v>5</v>
      </c>
      <c r="E5" s="9" t="s">
        <v>36</v>
      </c>
      <c r="F5" s="10">
        <f>C7/C3</f>
        <v>0.0009412035880985766</v>
      </c>
      <c r="G5" s="5"/>
      <c r="H5" s="6" t="s">
        <v>4</v>
      </c>
      <c r="I5" s="7">
        <v>10.11</v>
      </c>
      <c r="J5" s="9" t="s">
        <v>5</v>
      </c>
      <c r="K5" s="9" t="s">
        <v>36</v>
      </c>
      <c r="L5" s="10">
        <f>I7/I3</f>
        <v>0.027633851468048358</v>
      </c>
    </row>
    <row r="6" spans="1:12" ht="12.75">
      <c r="A6" s="5"/>
      <c r="B6" s="6" t="s">
        <v>6</v>
      </c>
      <c r="C6" s="7">
        <v>0.75</v>
      </c>
      <c r="D6" s="9" t="s">
        <v>7</v>
      </c>
      <c r="E6" s="9" t="s">
        <v>3</v>
      </c>
      <c r="F6" s="10">
        <f>C4/C3</f>
        <v>5.7624709475423054E-05</v>
      </c>
      <c r="G6" s="5"/>
      <c r="H6" s="6" t="s">
        <v>6</v>
      </c>
      <c r="I6" s="7">
        <v>5.57</v>
      </c>
      <c r="J6" s="9" t="s">
        <v>7</v>
      </c>
      <c r="K6" s="9" t="s">
        <v>3</v>
      </c>
      <c r="L6" s="10">
        <f>I4/I3</f>
        <v>0.016187476717802837</v>
      </c>
    </row>
    <row r="7" spans="1:12" ht="12.75">
      <c r="A7" s="5"/>
      <c r="B7" s="6" t="s">
        <v>9</v>
      </c>
      <c r="C7" s="7">
        <v>0.49</v>
      </c>
      <c r="D7" s="9" t="s">
        <v>10</v>
      </c>
      <c r="E7" s="9" t="s">
        <v>37</v>
      </c>
      <c r="F7" s="10">
        <f>C5/C3</f>
        <v>0.0007491212231804999</v>
      </c>
      <c r="G7" s="5"/>
      <c r="H7" s="6" t="s">
        <v>9</v>
      </c>
      <c r="I7" s="7">
        <v>8.16</v>
      </c>
      <c r="J7" s="9" t="s">
        <v>10</v>
      </c>
      <c r="K7" s="9" t="s">
        <v>37</v>
      </c>
      <c r="L7" s="10">
        <f>I5/I3</f>
        <v>0.03423752920857462</v>
      </c>
    </row>
    <row r="8" spans="1:12" ht="12.75">
      <c r="A8" s="5"/>
      <c r="B8" s="6" t="s">
        <v>11</v>
      </c>
      <c r="C8" s="8" t="s">
        <v>12</v>
      </c>
      <c r="D8" s="11">
        <v>0.02</v>
      </c>
      <c r="E8" s="8"/>
      <c r="F8" s="12"/>
      <c r="G8" s="5"/>
      <c r="H8" s="6" t="s">
        <v>11</v>
      </c>
      <c r="I8" s="8" t="s">
        <v>12</v>
      </c>
      <c r="J8" s="11">
        <v>0.02</v>
      </c>
      <c r="K8" s="8"/>
      <c r="L8" s="12"/>
    </row>
    <row r="9" spans="1:12" ht="25.5">
      <c r="A9" s="5"/>
      <c r="B9" s="13" t="s">
        <v>41</v>
      </c>
      <c r="C9" s="8" t="s">
        <v>13</v>
      </c>
      <c r="D9" s="8"/>
      <c r="E9" s="10">
        <f>0.6*F5-0.4*F4</f>
        <v>-1.1524941895084666E-05</v>
      </c>
      <c r="F9" s="8"/>
      <c r="G9" s="5"/>
      <c r="H9" s="13" t="s">
        <v>41</v>
      </c>
      <c r="I9" s="8" t="s">
        <v>13</v>
      </c>
      <c r="J9" s="8"/>
      <c r="K9" s="10">
        <f>0.6*L5-0.4*L4</f>
        <v>0.009035185749602086</v>
      </c>
      <c r="L9" s="8"/>
    </row>
    <row r="10" spans="1:12" ht="12.75">
      <c r="A10" s="5"/>
      <c r="B10" s="13"/>
      <c r="C10" s="8" t="s">
        <v>14</v>
      </c>
      <c r="D10" s="8"/>
      <c r="E10" s="10">
        <f>0.4*F5</f>
        <v>0.00037648143523943067</v>
      </c>
      <c r="F10" s="11"/>
      <c r="G10" s="5"/>
      <c r="H10" s="13"/>
      <c r="I10" s="8" t="s">
        <v>14</v>
      </c>
      <c r="J10" s="8"/>
      <c r="K10" s="10">
        <f>0.4*L5</f>
        <v>0.011053540587219343</v>
      </c>
      <c r="L10" s="11"/>
    </row>
    <row r="11" spans="1:12" ht="12.75">
      <c r="A11" s="5"/>
      <c r="B11" s="14" t="s">
        <v>15</v>
      </c>
      <c r="C11" s="8" t="s">
        <v>16</v>
      </c>
      <c r="D11" s="15">
        <f>D8+E10</f>
        <v>0.02037648143523943</v>
      </c>
      <c r="E11" s="9"/>
      <c r="F11" s="8"/>
      <c r="G11" s="5"/>
      <c r="H11" s="14" t="s">
        <v>15</v>
      </c>
      <c r="I11" s="8" t="s">
        <v>16</v>
      </c>
      <c r="J11" s="15">
        <f>J8+K10</f>
        <v>0.031053540587219344</v>
      </c>
      <c r="K11" s="9"/>
      <c r="L11" s="8"/>
    </row>
    <row r="12" spans="1:12" ht="25.5">
      <c r="A12" s="5"/>
      <c r="B12" s="13" t="s">
        <v>42</v>
      </c>
      <c r="C12" s="8" t="s">
        <v>17</v>
      </c>
      <c r="D12" s="8"/>
      <c r="E12" s="10">
        <f>0.6*F7-0.4*F6</f>
        <v>0.00042642285011813065</v>
      </c>
      <c r="F12" s="8"/>
      <c r="G12" s="5"/>
      <c r="H12" s="13" t="s">
        <v>42</v>
      </c>
      <c r="I12" s="8" t="s">
        <v>17</v>
      </c>
      <c r="J12" s="8"/>
      <c r="K12" s="10">
        <f>0.6*L7-0.4*L6</f>
        <v>0.014067526838023637</v>
      </c>
      <c r="L12" s="8"/>
    </row>
    <row r="13" spans="1:12" ht="12.75">
      <c r="A13" s="5"/>
      <c r="B13" s="13"/>
      <c r="C13" s="8" t="s">
        <v>18</v>
      </c>
      <c r="D13" s="8"/>
      <c r="E13" s="10">
        <f>0.4*F7</f>
        <v>0.00029964848927219997</v>
      </c>
      <c r="F13" s="8"/>
      <c r="G13" s="5"/>
      <c r="H13" s="13"/>
      <c r="I13" s="8" t="s">
        <v>18</v>
      </c>
      <c r="J13" s="8"/>
      <c r="K13" s="10">
        <f>0.4*L7</f>
        <v>0.013695011683429847</v>
      </c>
      <c r="L13" s="8"/>
    </row>
    <row r="14" spans="1:12" ht="12.75">
      <c r="A14" s="5"/>
      <c r="B14" s="14" t="s">
        <v>19</v>
      </c>
      <c r="C14" s="8" t="s">
        <v>20</v>
      </c>
      <c r="D14" s="16">
        <f>D8+E12</f>
        <v>0.020426422850118132</v>
      </c>
      <c r="E14" s="10"/>
      <c r="F14" s="8"/>
      <c r="G14" s="5"/>
      <c r="H14" s="14" t="s">
        <v>19</v>
      </c>
      <c r="I14" s="8" t="s">
        <v>20</v>
      </c>
      <c r="J14" s="16">
        <f>J8+K12</f>
        <v>0.03406752683802364</v>
      </c>
      <c r="K14" s="10"/>
      <c r="L14" s="8"/>
    </row>
    <row r="15" spans="1:12" ht="12.75">
      <c r="A15" s="5"/>
      <c r="B15" s="6" t="s">
        <v>21</v>
      </c>
      <c r="C15" s="1">
        <f>C3*D14</f>
        <v>10.634200000000002</v>
      </c>
      <c r="D15" s="6" t="s">
        <v>22</v>
      </c>
      <c r="E15" s="1">
        <v>0.3</v>
      </c>
      <c r="F15" s="8"/>
      <c r="G15" s="5"/>
      <c r="H15" s="6" t="s">
        <v>21</v>
      </c>
      <c r="I15" s="1">
        <f>I3*J14</f>
        <v>10.059800000000001</v>
      </c>
      <c r="J15" s="6" t="s">
        <v>22</v>
      </c>
      <c r="K15" s="1">
        <v>0.3</v>
      </c>
      <c r="L15" s="8"/>
    </row>
    <row r="16" spans="1:12" ht="12.75">
      <c r="A16" s="5"/>
      <c r="B16" s="6" t="s">
        <v>23</v>
      </c>
      <c r="C16" s="1">
        <f>C3*D11</f>
        <v>10.6082</v>
      </c>
      <c r="D16" s="6" t="s">
        <v>24</v>
      </c>
      <c r="E16" s="1">
        <v>0.3</v>
      </c>
      <c r="F16" s="12"/>
      <c r="G16" s="5"/>
      <c r="H16" s="6" t="s">
        <v>23</v>
      </c>
      <c r="I16" s="1">
        <f>I3*J11</f>
        <v>9.1698</v>
      </c>
      <c r="J16" s="6" t="s">
        <v>24</v>
      </c>
      <c r="K16" s="1">
        <v>0.3</v>
      </c>
      <c r="L16" s="12"/>
    </row>
    <row r="17" spans="1:12" ht="12.75">
      <c r="A17" s="5"/>
      <c r="B17" s="6" t="s">
        <v>25</v>
      </c>
      <c r="C17" s="7">
        <f>C3</f>
        <v>520.61</v>
      </c>
      <c r="D17" s="2"/>
      <c r="E17" s="2"/>
      <c r="F17" s="8"/>
      <c r="G17" s="5"/>
      <c r="H17" s="6" t="s">
        <v>25</v>
      </c>
      <c r="I17" s="7">
        <f>I3</f>
        <v>295.29</v>
      </c>
      <c r="J17" s="2"/>
      <c r="K17" s="2"/>
      <c r="L17" s="8"/>
    </row>
    <row r="18" spans="1:12" ht="12.75">
      <c r="A18" s="5"/>
      <c r="B18" s="23" t="s">
        <v>26</v>
      </c>
      <c r="C18" s="23"/>
      <c r="D18" s="23"/>
      <c r="E18" s="13"/>
      <c r="F18" s="8"/>
      <c r="G18" s="5"/>
      <c r="H18" s="23" t="s">
        <v>26</v>
      </c>
      <c r="I18" s="23"/>
      <c r="J18" s="23"/>
      <c r="K18" s="13"/>
      <c r="L18" s="8"/>
    </row>
    <row r="19" spans="1:12" ht="12.75">
      <c r="A19" s="5"/>
      <c r="B19" s="7" t="s">
        <v>38</v>
      </c>
      <c r="C19" s="7"/>
      <c r="D19" s="12"/>
      <c r="E19" s="13"/>
      <c r="F19" s="8"/>
      <c r="G19" s="5"/>
      <c r="H19" s="7" t="s">
        <v>38</v>
      </c>
      <c r="I19" s="7"/>
      <c r="J19" s="12"/>
      <c r="K19" s="13"/>
      <c r="L19" s="8"/>
    </row>
    <row r="20" spans="1:12" ht="12.75">
      <c r="A20" s="5"/>
      <c r="B20" s="3" t="s">
        <v>27</v>
      </c>
      <c r="C20" s="1">
        <f>(C3)/(11.33*1000*E15*E16)</f>
        <v>0.5105521231734824</v>
      </c>
      <c r="D20" s="3" t="s">
        <v>28</v>
      </c>
      <c r="E20" s="7">
        <v>0.2</v>
      </c>
      <c r="F20" s="5"/>
      <c r="G20" s="5"/>
      <c r="H20" s="3" t="s">
        <v>27</v>
      </c>
      <c r="I20" s="1">
        <f>(I3)/(11.33*1000*K15*K16)</f>
        <v>0.289585172109444</v>
      </c>
      <c r="J20" s="3" t="s">
        <v>28</v>
      </c>
      <c r="K20" s="7">
        <v>0.4</v>
      </c>
      <c r="L20" s="5"/>
    </row>
    <row r="21" spans="1:12" ht="12.75">
      <c r="A21" s="5"/>
      <c r="B21" s="3" t="s">
        <v>29</v>
      </c>
      <c r="C21" s="1">
        <f>(C15)/(11.33*1000*E15*E16*E16)</f>
        <v>0.0347625118498905</v>
      </c>
      <c r="D21" s="8"/>
      <c r="E21" s="8"/>
      <c r="F21" s="8"/>
      <c r="G21" s="5"/>
      <c r="H21" s="3" t="s">
        <v>29</v>
      </c>
      <c r="I21" s="1">
        <f>(I15)/(11.33*1000*K15*K16*K16)</f>
        <v>0.03288483540910726</v>
      </c>
      <c r="J21" s="8"/>
      <c r="K21" s="8"/>
      <c r="L21" s="8"/>
    </row>
    <row r="22" spans="1:12" ht="12.75">
      <c r="A22" s="5"/>
      <c r="B22" s="3" t="s">
        <v>30</v>
      </c>
      <c r="C22" s="1">
        <f>C16/(E15*E15*E16*11.33*1000)</f>
        <v>0.03467751953188846</v>
      </c>
      <c r="D22" s="12"/>
      <c r="E22" s="2"/>
      <c r="F22" s="8"/>
      <c r="G22" s="5"/>
      <c r="H22" s="3" t="s">
        <v>30</v>
      </c>
      <c r="I22" s="1">
        <f>I16/(K15*K15*K16*11.33*1000)</f>
        <v>0.02997548298519172</v>
      </c>
      <c r="J22" s="12"/>
      <c r="K22" s="2"/>
      <c r="L22" s="8"/>
    </row>
    <row r="23" spans="1:12" ht="12.75">
      <c r="A23" s="5"/>
      <c r="B23" s="6" t="s">
        <v>31</v>
      </c>
      <c r="C23" s="7">
        <v>0</v>
      </c>
      <c r="D23" s="4" t="s">
        <v>32</v>
      </c>
      <c r="E23" s="4"/>
      <c r="F23" s="4"/>
      <c r="G23" s="5"/>
      <c r="H23" s="6" t="s">
        <v>31</v>
      </c>
      <c r="I23" s="7">
        <v>0</v>
      </c>
      <c r="J23" s="4" t="s">
        <v>32</v>
      </c>
      <c r="K23" s="4"/>
      <c r="L23" s="4"/>
    </row>
    <row r="24" spans="1:12" ht="12.75">
      <c r="A24" s="5"/>
      <c r="B24" s="8"/>
      <c r="C24" s="24" t="s">
        <v>40</v>
      </c>
      <c r="D24" s="24"/>
      <c r="E24" s="4"/>
      <c r="F24" s="4"/>
      <c r="G24" s="5"/>
      <c r="H24" s="8"/>
      <c r="I24" s="24" t="s">
        <v>40</v>
      </c>
      <c r="J24" s="24"/>
      <c r="K24" s="4"/>
      <c r="L24" s="4"/>
    </row>
    <row r="25" spans="1:12" ht="12.75">
      <c r="A25" s="5"/>
      <c r="B25" s="12"/>
      <c r="C25" s="9" t="s">
        <v>39</v>
      </c>
      <c r="D25" s="9" t="s">
        <v>33</v>
      </c>
      <c r="E25" s="7">
        <f>C23*E15*E16*11.33*1000*1000/260.87</f>
        <v>0</v>
      </c>
      <c r="F25" s="12"/>
      <c r="G25" s="5"/>
      <c r="H25" s="12"/>
      <c r="I25" s="9" t="s">
        <v>39</v>
      </c>
      <c r="J25" s="9" t="s">
        <v>33</v>
      </c>
      <c r="K25" s="7">
        <f>I23*K15*K16*11.33*1000*1000/260.87</f>
        <v>0</v>
      </c>
      <c r="L25" s="12"/>
    </row>
    <row r="26" spans="1:12" ht="12.75">
      <c r="A26" s="5"/>
      <c r="B26" s="12"/>
      <c r="C26" s="9" t="s">
        <v>34</v>
      </c>
      <c r="D26" s="9" t="s">
        <v>35</v>
      </c>
      <c r="E26" s="17">
        <f>0.008*E15*E16*1000*1000</f>
        <v>720</v>
      </c>
      <c r="F26" s="12"/>
      <c r="G26" s="5"/>
      <c r="H26" s="12"/>
      <c r="I26" s="9" t="s">
        <v>34</v>
      </c>
      <c r="J26" s="9" t="s">
        <v>35</v>
      </c>
      <c r="K26" s="17">
        <f>0.008*K15*K16*1000*1000</f>
        <v>720</v>
      </c>
      <c r="L26" s="12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>
      <c r="A28" s="18"/>
      <c r="B28" s="22" t="s">
        <v>47</v>
      </c>
      <c r="C28" s="22"/>
      <c r="D28" s="22"/>
      <c r="E28" s="19"/>
      <c r="F28" s="19"/>
      <c r="G28" s="18"/>
      <c r="H28" s="22" t="s">
        <v>47</v>
      </c>
      <c r="I28" s="22"/>
      <c r="J28" s="22"/>
      <c r="K28" s="19"/>
      <c r="L28" s="19"/>
    </row>
    <row r="36" spans="1:12" s="21" customFormat="1" ht="18">
      <c r="A36" s="18"/>
      <c r="B36" s="22" t="s">
        <v>53</v>
      </c>
      <c r="C36" s="22"/>
      <c r="D36" s="22"/>
      <c r="E36" s="20"/>
      <c r="F36" s="20"/>
      <c r="G36" s="18"/>
      <c r="H36" s="22" t="s">
        <v>54</v>
      </c>
      <c r="I36" s="22"/>
      <c r="J36" s="22"/>
      <c r="K36" s="20"/>
      <c r="L36" s="20"/>
    </row>
    <row r="37" spans="1:12" ht="12.75">
      <c r="A37" s="5"/>
      <c r="B37" s="6" t="s">
        <v>0</v>
      </c>
      <c r="C37" s="7">
        <v>295.29</v>
      </c>
      <c r="D37" s="8"/>
      <c r="E37" s="8"/>
      <c r="F37" s="8"/>
      <c r="G37" s="5"/>
      <c r="H37" s="6" t="s">
        <v>0</v>
      </c>
      <c r="I37" s="7">
        <v>295.29</v>
      </c>
      <c r="J37" s="8"/>
      <c r="K37" s="8"/>
      <c r="L37" s="8"/>
    </row>
    <row r="38" spans="1:12" ht="12.75">
      <c r="A38" s="5"/>
      <c r="B38" s="6" t="s">
        <v>1</v>
      </c>
      <c r="C38" s="7">
        <v>4.78</v>
      </c>
      <c r="D38" s="9" t="s">
        <v>2</v>
      </c>
      <c r="E38" s="9" t="s">
        <v>8</v>
      </c>
      <c r="F38" s="10">
        <f>C40/C37</f>
        <v>0.018862812828067323</v>
      </c>
      <c r="G38" s="5"/>
      <c r="H38" s="6" t="s">
        <v>1</v>
      </c>
      <c r="I38" s="7">
        <v>4.78</v>
      </c>
      <c r="J38" s="9" t="s">
        <v>2</v>
      </c>
      <c r="K38" s="9" t="s">
        <v>8</v>
      </c>
      <c r="L38" s="10">
        <f>I40/I37</f>
        <v>0.018862812828067323</v>
      </c>
    </row>
    <row r="39" spans="1:12" ht="12.75">
      <c r="A39" s="5"/>
      <c r="B39" s="6" t="s">
        <v>4</v>
      </c>
      <c r="C39" s="7">
        <v>10.11</v>
      </c>
      <c r="D39" s="9" t="s">
        <v>5</v>
      </c>
      <c r="E39" s="9" t="s">
        <v>36</v>
      </c>
      <c r="F39" s="10">
        <f>C41/C37</f>
        <v>0.027633851468048358</v>
      </c>
      <c r="G39" s="5"/>
      <c r="H39" s="6" t="s">
        <v>4</v>
      </c>
      <c r="I39" s="7">
        <v>10.11</v>
      </c>
      <c r="J39" s="9" t="s">
        <v>5</v>
      </c>
      <c r="K39" s="9" t="s">
        <v>36</v>
      </c>
      <c r="L39" s="10">
        <f>I41/I37</f>
        <v>0.027633851468048358</v>
      </c>
    </row>
    <row r="40" spans="1:12" ht="12.75">
      <c r="A40" s="5"/>
      <c r="B40" s="6" t="s">
        <v>6</v>
      </c>
      <c r="C40" s="7">
        <v>5.57</v>
      </c>
      <c r="D40" s="9" t="s">
        <v>7</v>
      </c>
      <c r="E40" s="9" t="s">
        <v>3</v>
      </c>
      <c r="F40" s="10">
        <f>C38/C37</f>
        <v>0.016187476717802837</v>
      </c>
      <c r="G40" s="5"/>
      <c r="H40" s="6" t="s">
        <v>6</v>
      </c>
      <c r="I40" s="7">
        <v>5.57</v>
      </c>
      <c r="J40" s="9" t="s">
        <v>7</v>
      </c>
      <c r="K40" s="9" t="s">
        <v>3</v>
      </c>
      <c r="L40" s="10">
        <f>I38/I37</f>
        <v>0.016187476717802837</v>
      </c>
    </row>
    <row r="41" spans="1:12" ht="12.75">
      <c r="A41" s="5"/>
      <c r="B41" s="6" t="s">
        <v>9</v>
      </c>
      <c r="C41" s="7">
        <v>8.16</v>
      </c>
      <c r="D41" s="9" t="s">
        <v>10</v>
      </c>
      <c r="E41" s="9" t="s">
        <v>37</v>
      </c>
      <c r="F41" s="10">
        <f>C39/C37</f>
        <v>0.03423752920857462</v>
      </c>
      <c r="G41" s="5"/>
      <c r="H41" s="6" t="s">
        <v>9</v>
      </c>
      <c r="I41" s="7">
        <v>8.16</v>
      </c>
      <c r="J41" s="9" t="s">
        <v>10</v>
      </c>
      <c r="K41" s="9" t="s">
        <v>37</v>
      </c>
      <c r="L41" s="10">
        <f>I39/I37</f>
        <v>0.03423752920857462</v>
      </c>
    </row>
    <row r="42" spans="1:12" ht="12.75">
      <c r="A42" s="5"/>
      <c r="B42" s="6" t="s">
        <v>11</v>
      </c>
      <c r="C42" s="8" t="s">
        <v>12</v>
      </c>
      <c r="D42" s="11">
        <v>0.02</v>
      </c>
      <c r="E42" s="8"/>
      <c r="F42" s="12"/>
      <c r="G42" s="5"/>
      <c r="H42" s="6" t="s">
        <v>11</v>
      </c>
      <c r="I42" s="8" t="s">
        <v>12</v>
      </c>
      <c r="J42" s="11">
        <v>0.02</v>
      </c>
      <c r="K42" s="8"/>
      <c r="L42" s="12"/>
    </row>
    <row r="43" spans="1:12" ht="25.5">
      <c r="A43" s="5"/>
      <c r="B43" s="13" t="s">
        <v>41</v>
      </c>
      <c r="C43" s="8" t="s">
        <v>13</v>
      </c>
      <c r="D43" s="8"/>
      <c r="E43" s="10">
        <f>0.6*F39-0.4*F38</f>
        <v>0.009035185749602086</v>
      </c>
      <c r="F43" s="8"/>
      <c r="G43" s="5"/>
      <c r="H43" s="13" t="s">
        <v>41</v>
      </c>
      <c r="I43" s="8" t="s">
        <v>13</v>
      </c>
      <c r="J43" s="8"/>
      <c r="K43" s="10">
        <f>0.6*L39-0.4*L38</f>
        <v>0.009035185749602086</v>
      </c>
      <c r="L43" s="8"/>
    </row>
    <row r="44" spans="1:12" ht="12.75">
      <c r="A44" s="5"/>
      <c r="B44" s="13"/>
      <c r="C44" s="8" t="s">
        <v>14</v>
      </c>
      <c r="D44" s="8"/>
      <c r="E44" s="10">
        <f>0.4*F39</f>
        <v>0.011053540587219343</v>
      </c>
      <c r="F44" s="11"/>
      <c r="G44" s="5"/>
      <c r="H44" s="13"/>
      <c r="I44" s="8" t="s">
        <v>14</v>
      </c>
      <c r="J44" s="8"/>
      <c r="K44" s="10">
        <f>0.4*L39</f>
        <v>0.011053540587219343</v>
      </c>
      <c r="L44" s="11"/>
    </row>
    <row r="45" spans="1:12" ht="12.75">
      <c r="A45" s="5"/>
      <c r="B45" s="14" t="s">
        <v>15</v>
      </c>
      <c r="C45" s="8" t="s">
        <v>16</v>
      </c>
      <c r="D45" s="15">
        <f>D42+E44</f>
        <v>0.031053540587219344</v>
      </c>
      <c r="E45" s="9"/>
      <c r="F45" s="8"/>
      <c r="G45" s="5"/>
      <c r="H45" s="14" t="s">
        <v>15</v>
      </c>
      <c r="I45" s="8" t="s">
        <v>16</v>
      </c>
      <c r="J45" s="15">
        <f>J42+K44</f>
        <v>0.031053540587219344</v>
      </c>
      <c r="K45" s="9"/>
      <c r="L45" s="8"/>
    </row>
    <row r="46" spans="1:12" ht="25.5">
      <c r="A46" s="5"/>
      <c r="B46" s="13" t="s">
        <v>42</v>
      </c>
      <c r="C46" s="8" t="s">
        <v>17</v>
      </c>
      <c r="D46" s="8"/>
      <c r="E46" s="10">
        <f>0.6*F41-0.4*F40</f>
        <v>0.014067526838023637</v>
      </c>
      <c r="F46" s="8"/>
      <c r="G46" s="5"/>
      <c r="H46" s="13" t="s">
        <v>42</v>
      </c>
      <c r="I46" s="8" t="s">
        <v>17</v>
      </c>
      <c r="J46" s="8"/>
      <c r="K46" s="10">
        <f>0.6*L41-0.4*L40</f>
        <v>0.014067526838023637</v>
      </c>
      <c r="L46" s="8"/>
    </row>
    <row r="47" spans="1:12" ht="12.75">
      <c r="A47" s="5"/>
      <c r="B47" s="13"/>
      <c r="C47" s="8" t="s">
        <v>18</v>
      </c>
      <c r="D47" s="8"/>
      <c r="E47" s="10">
        <f>0.4*F41</f>
        <v>0.013695011683429847</v>
      </c>
      <c r="F47" s="8"/>
      <c r="G47" s="5"/>
      <c r="H47" s="13"/>
      <c r="I47" s="8" t="s">
        <v>18</v>
      </c>
      <c r="J47" s="8"/>
      <c r="K47" s="10">
        <f>0.4*L41</f>
        <v>0.013695011683429847</v>
      </c>
      <c r="L47" s="8"/>
    </row>
    <row r="48" spans="1:12" ht="12.75">
      <c r="A48" s="5"/>
      <c r="B48" s="14" t="s">
        <v>19</v>
      </c>
      <c r="C48" s="8" t="s">
        <v>20</v>
      </c>
      <c r="D48" s="16">
        <f>D42+E46</f>
        <v>0.03406752683802364</v>
      </c>
      <c r="E48" s="10"/>
      <c r="F48" s="8"/>
      <c r="G48" s="5"/>
      <c r="H48" s="14" t="s">
        <v>19</v>
      </c>
      <c r="I48" s="8" t="s">
        <v>20</v>
      </c>
      <c r="J48" s="16">
        <f>J42+K46</f>
        <v>0.03406752683802364</v>
      </c>
      <c r="K48" s="10"/>
      <c r="L48" s="8"/>
    </row>
    <row r="49" spans="1:12" ht="12.75">
      <c r="A49" s="5"/>
      <c r="B49" s="6" t="s">
        <v>21</v>
      </c>
      <c r="C49" s="1">
        <f>C37*D48</f>
        <v>10.059800000000001</v>
      </c>
      <c r="D49" s="6" t="s">
        <v>22</v>
      </c>
      <c r="E49" s="1">
        <v>0.3</v>
      </c>
      <c r="F49" s="8"/>
      <c r="G49" s="5"/>
      <c r="H49" s="6" t="s">
        <v>21</v>
      </c>
      <c r="I49" s="1">
        <f>I37*J48</f>
        <v>10.059800000000001</v>
      </c>
      <c r="J49" s="6" t="s">
        <v>22</v>
      </c>
      <c r="K49" s="1">
        <v>0.25</v>
      </c>
      <c r="L49" s="8"/>
    </row>
    <row r="50" spans="1:12" ht="12.75">
      <c r="A50" s="5"/>
      <c r="B50" s="6" t="s">
        <v>23</v>
      </c>
      <c r="C50" s="1">
        <f>C37*D45</f>
        <v>9.1698</v>
      </c>
      <c r="D50" s="6" t="s">
        <v>24</v>
      </c>
      <c r="E50" s="1">
        <v>0.3</v>
      </c>
      <c r="F50" s="12"/>
      <c r="G50" s="5"/>
      <c r="H50" s="6" t="s">
        <v>23</v>
      </c>
      <c r="I50" s="1">
        <f>I37*J45</f>
        <v>9.1698</v>
      </c>
      <c r="J50" s="6" t="s">
        <v>24</v>
      </c>
      <c r="K50" s="1">
        <v>0.25</v>
      </c>
      <c r="L50" s="12"/>
    </row>
    <row r="51" spans="1:12" ht="12.75">
      <c r="A51" s="5"/>
      <c r="B51" s="6" t="s">
        <v>25</v>
      </c>
      <c r="C51" s="7">
        <f>C37</f>
        <v>295.29</v>
      </c>
      <c r="D51" s="2"/>
      <c r="E51" s="2"/>
      <c r="F51" s="8"/>
      <c r="G51" s="5"/>
      <c r="H51" s="6" t="s">
        <v>25</v>
      </c>
      <c r="I51" s="7">
        <f>I37</f>
        <v>295.29</v>
      </c>
      <c r="J51" s="2"/>
      <c r="K51" s="2"/>
      <c r="L51" s="8"/>
    </row>
    <row r="52" spans="1:12" ht="12.75">
      <c r="A52" s="5"/>
      <c r="B52" s="23" t="s">
        <v>26</v>
      </c>
      <c r="C52" s="23"/>
      <c r="D52" s="23"/>
      <c r="E52" s="13"/>
      <c r="F52" s="8"/>
      <c r="G52" s="5"/>
      <c r="H52" s="23" t="s">
        <v>26</v>
      </c>
      <c r="I52" s="23"/>
      <c r="J52" s="23"/>
      <c r="K52" s="13"/>
      <c r="L52" s="8"/>
    </row>
    <row r="53" spans="1:12" ht="12.75">
      <c r="A53" s="5"/>
      <c r="B53" s="7" t="s">
        <v>38</v>
      </c>
      <c r="C53" s="7"/>
      <c r="D53" s="12"/>
      <c r="E53" s="13"/>
      <c r="F53" s="8"/>
      <c r="G53" s="5"/>
      <c r="H53" s="7" t="s">
        <v>38</v>
      </c>
      <c r="I53" s="7"/>
      <c r="J53" s="12"/>
      <c r="K53" s="13"/>
      <c r="L53" s="8"/>
    </row>
    <row r="54" spans="1:12" ht="12.75">
      <c r="A54" s="5"/>
      <c r="B54" s="3" t="s">
        <v>27</v>
      </c>
      <c r="C54" s="1">
        <f>(C37)/(11.33*1000*E49*E50)</f>
        <v>0.289585172109444</v>
      </c>
      <c r="D54" s="3" t="s">
        <v>28</v>
      </c>
      <c r="E54" s="7">
        <v>0.4</v>
      </c>
      <c r="F54" s="5"/>
      <c r="G54" s="5"/>
      <c r="H54" s="3" t="s">
        <v>27</v>
      </c>
      <c r="I54" s="1">
        <f>(I37)/(11.33*1000*K49*K50)</f>
        <v>0.4170026478375993</v>
      </c>
      <c r="J54" s="3" t="s">
        <v>28</v>
      </c>
      <c r="K54" s="7">
        <v>0.4</v>
      </c>
      <c r="L54" s="5"/>
    </row>
    <row r="55" spans="1:12" ht="12.75">
      <c r="A55" s="5"/>
      <c r="B55" s="3" t="s">
        <v>29</v>
      </c>
      <c r="C55" s="1">
        <f>(C49)/(11.33*1000*E49*E50*E50)</f>
        <v>0.03288483540910726</v>
      </c>
      <c r="D55" s="8"/>
      <c r="E55" s="8"/>
      <c r="F55" s="8"/>
      <c r="G55" s="5"/>
      <c r="H55" s="3" t="s">
        <v>29</v>
      </c>
      <c r="I55" s="1">
        <f>(I49)/(11.33*1000*K49*K50*K50)</f>
        <v>0.05682499558693734</v>
      </c>
      <c r="J55" s="8"/>
      <c r="K55" s="8"/>
      <c r="L55" s="8"/>
    </row>
    <row r="56" spans="1:12" ht="12.75">
      <c r="A56" s="5"/>
      <c r="B56" s="3" t="s">
        <v>30</v>
      </c>
      <c r="C56" s="1">
        <f>C50/(E49*E49*E50*11.33*1000)</f>
        <v>0.02997548298519172</v>
      </c>
      <c r="D56" s="12"/>
      <c r="E56" s="2"/>
      <c r="F56" s="8"/>
      <c r="G56" s="5"/>
      <c r="H56" s="3" t="s">
        <v>30</v>
      </c>
      <c r="I56" s="1">
        <f>I50/(K49*K49*K50*11.33*1000)</f>
        <v>0.0517976345984113</v>
      </c>
      <c r="J56" s="12"/>
      <c r="K56" s="2"/>
      <c r="L56" s="8"/>
    </row>
    <row r="57" spans="1:12" ht="12.75">
      <c r="A57" s="5"/>
      <c r="B57" s="6" t="s">
        <v>31</v>
      </c>
      <c r="C57" s="7">
        <v>0</v>
      </c>
      <c r="D57" s="4" t="s">
        <v>32</v>
      </c>
      <c r="E57" s="4"/>
      <c r="F57" s="4"/>
      <c r="G57" s="5"/>
      <c r="H57" s="6" t="s">
        <v>31</v>
      </c>
      <c r="I57" s="7">
        <v>0</v>
      </c>
      <c r="J57" s="4" t="s">
        <v>32</v>
      </c>
      <c r="K57" s="4"/>
      <c r="L57" s="4"/>
    </row>
    <row r="58" spans="1:12" ht="12.75">
      <c r="A58" s="5"/>
      <c r="B58" s="8"/>
      <c r="C58" s="24" t="s">
        <v>40</v>
      </c>
      <c r="D58" s="24"/>
      <c r="E58" s="4"/>
      <c r="F58" s="4"/>
      <c r="G58" s="5"/>
      <c r="H58" s="8"/>
      <c r="I58" s="24" t="s">
        <v>40</v>
      </c>
      <c r="J58" s="24"/>
      <c r="K58" s="4"/>
      <c r="L58" s="4"/>
    </row>
    <row r="59" spans="1:12" ht="12.75">
      <c r="A59" s="5"/>
      <c r="B59" s="12"/>
      <c r="C59" s="9" t="s">
        <v>39</v>
      </c>
      <c r="D59" s="9" t="s">
        <v>33</v>
      </c>
      <c r="E59" s="7">
        <f>C57*E49*E50*11.33*1000*1000/260.87</f>
        <v>0</v>
      </c>
      <c r="F59" s="12"/>
      <c r="G59" s="5"/>
      <c r="H59" s="12"/>
      <c r="I59" s="9" t="s">
        <v>39</v>
      </c>
      <c r="J59" s="9" t="s">
        <v>33</v>
      </c>
      <c r="K59" s="7">
        <f>I57*K49*K50*11.33*1000*1000/260.87</f>
        <v>0</v>
      </c>
      <c r="L59" s="12" t="s">
        <v>49</v>
      </c>
    </row>
    <row r="60" spans="1:12" ht="12.75">
      <c r="A60" s="5"/>
      <c r="B60" s="12"/>
      <c r="C60" s="9" t="s">
        <v>34</v>
      </c>
      <c r="D60" s="9" t="s">
        <v>35</v>
      </c>
      <c r="E60" s="17">
        <f>0.008*E49*E50*1000*1000</f>
        <v>720</v>
      </c>
      <c r="F60" s="12"/>
      <c r="G60" s="5"/>
      <c r="H60" s="12"/>
      <c r="I60" s="9" t="s">
        <v>34</v>
      </c>
      <c r="J60" s="9" t="s">
        <v>35</v>
      </c>
      <c r="K60" s="17">
        <f>0.008*K49*K50*1000*1000</f>
        <v>500</v>
      </c>
      <c r="L60" s="12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8">
      <c r="A62" s="18"/>
      <c r="B62" s="22" t="s">
        <v>47</v>
      </c>
      <c r="C62" s="22"/>
      <c r="D62" s="22"/>
      <c r="E62" s="19"/>
      <c r="F62" s="19"/>
      <c r="G62" s="18"/>
      <c r="H62" s="22" t="s">
        <v>48</v>
      </c>
      <c r="I62" s="22"/>
      <c r="J62" s="22"/>
      <c r="K62" s="19"/>
      <c r="L62" s="19"/>
    </row>
  </sheetData>
  <mergeCells count="16">
    <mergeCell ref="H36:J36"/>
    <mergeCell ref="H52:J52"/>
    <mergeCell ref="I58:J58"/>
    <mergeCell ref="H62:J62"/>
    <mergeCell ref="B36:D36"/>
    <mergeCell ref="B52:D52"/>
    <mergeCell ref="C58:D58"/>
    <mergeCell ref="B62:D62"/>
    <mergeCell ref="H28:J28"/>
    <mergeCell ref="B2:D2"/>
    <mergeCell ref="B18:D18"/>
    <mergeCell ref="C24:D24"/>
    <mergeCell ref="B28:D28"/>
    <mergeCell ref="H2:J2"/>
    <mergeCell ref="H18:J18"/>
    <mergeCell ref="I24:J24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Mekides</cp:lastModifiedBy>
  <cp:lastPrinted>2007-12-07T04:12:43Z</cp:lastPrinted>
  <dcterms:created xsi:type="dcterms:W3CDTF">2005-08-30T11:45:20Z</dcterms:created>
  <dcterms:modified xsi:type="dcterms:W3CDTF">2007-12-07T04:13:55Z</dcterms:modified>
  <cp:category/>
  <cp:version/>
  <cp:contentType/>
  <cp:contentStatus/>
</cp:coreProperties>
</file>